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G:\Drive'ım\WORK\BANU\AKADEMIK\DERSLER\IIBF\TERM_1\GENEL_ISLETME\SINAV_DEGERLENDIRME\"/>
    </mc:Choice>
  </mc:AlternateContent>
  <xr:revisionPtr revIDLastSave="0" documentId="13_ncr:1_{B1321935-7CE0-4BB0-9597-BB44A785B257}" xr6:coauthVersionLast="47" xr6:coauthVersionMax="47" xr10:uidLastSave="{00000000-0000-0000-0000-000000000000}"/>
  <bookViews>
    <workbookView xWindow="-15135" yWindow="-16320" windowWidth="29040" windowHeight="16440" activeTab="1" xr2:uid="{00000000-000D-0000-FFFF-FFFF00000000}"/>
  </bookViews>
  <sheets>
    <sheet name="KLASİK SINAV10" sheetId="1" r:id="rId1"/>
    <sheet name="TEST SINAV25" sheetId="3" r:id="rId2"/>
  </sheets>
  <definedNames>
    <definedName name="_xlnm.Print_Area" localSheetId="0">'KLASİK SINAV10'!$A$1:$O$69</definedName>
    <definedName name="_xlnm.Print_Area" localSheetId="1">'TEST SINAV25'!$A$1:$AD$68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AD113" i="3"/>
  <c r="AD114" i="3"/>
  <c r="AD115" i="3"/>
  <c r="AD116" i="3"/>
  <c r="AD117" i="3"/>
  <c r="AD118" i="3"/>
  <c r="AD119" i="3"/>
  <c r="AD120" i="3"/>
  <c r="AD1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E21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E22" i="1"/>
  <c r="Y21" i="3"/>
  <c r="Z21" i="3"/>
  <c r="AA21" i="3"/>
  <c r="AB21" i="3"/>
  <c r="AC21" i="3"/>
  <c r="AD40" i="3"/>
  <c r="AE40" i="3" s="1"/>
  <c r="J12" i="1"/>
  <c r="J11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P70" i="1" s="1"/>
  <c r="L12" i="3"/>
  <c r="L11" i="3"/>
  <c r="L7" i="3"/>
  <c r="G24" i="3" s="1"/>
  <c r="AD29" i="3"/>
  <c r="AE29" i="3" s="1"/>
  <c r="AD30" i="3"/>
  <c r="AD31" i="3"/>
  <c r="AE31" i="3" s="1"/>
  <c r="AD32" i="3"/>
  <c r="AE32" i="3" s="1"/>
  <c r="AD33" i="3"/>
  <c r="AE33" i="3" s="1"/>
  <c r="AD34" i="3"/>
  <c r="AE34" i="3" s="1"/>
  <c r="AD35" i="3"/>
  <c r="AE35" i="3" s="1"/>
  <c r="AD36" i="3"/>
  <c r="AE36" i="3" s="1"/>
  <c r="AD37" i="3"/>
  <c r="AE37" i="3" s="1"/>
  <c r="AD38" i="3"/>
  <c r="AE38" i="3" s="1"/>
  <c r="AD39" i="3"/>
  <c r="AE39" i="3" s="1"/>
  <c r="AD41" i="3"/>
  <c r="AE41" i="3" s="1"/>
  <c r="AD42" i="3"/>
  <c r="AE42" i="3" s="1"/>
  <c r="AD43" i="3"/>
  <c r="AE43" i="3" s="1"/>
  <c r="AD44" i="3"/>
  <c r="AE44" i="3" s="1"/>
  <c r="AD45" i="3"/>
  <c r="AE45" i="3" s="1"/>
  <c r="AD46" i="3"/>
  <c r="AE46" i="3" s="1"/>
  <c r="AD47" i="3"/>
  <c r="AE47" i="3" s="1"/>
  <c r="AD48" i="3"/>
  <c r="AE48" i="3" s="1"/>
  <c r="AD49" i="3"/>
  <c r="AE49" i="3" s="1"/>
  <c r="AD50" i="3"/>
  <c r="AE50" i="3" s="1"/>
  <c r="AD51" i="3"/>
  <c r="AE51" i="3" s="1"/>
  <c r="AD52" i="3"/>
  <c r="AE52" i="3" s="1"/>
  <c r="AD53" i="3"/>
  <c r="AE53" i="3" s="1"/>
  <c r="AD54" i="3"/>
  <c r="AE54" i="3" s="1"/>
  <c r="AD55" i="3"/>
  <c r="AE55" i="3" s="1"/>
  <c r="AD56" i="3"/>
  <c r="AE56" i="3" s="1"/>
  <c r="AD57" i="3"/>
  <c r="AE57" i="3" s="1"/>
  <c r="AD58" i="3"/>
  <c r="AE58" i="3" s="1"/>
  <c r="AD59" i="3"/>
  <c r="AE59" i="3" s="1"/>
  <c r="AD60" i="3"/>
  <c r="AE60" i="3" s="1"/>
  <c r="AD61" i="3"/>
  <c r="AE61" i="3" s="1"/>
  <c r="AD62" i="3"/>
  <c r="AE62" i="3" s="1"/>
  <c r="AD63" i="3"/>
  <c r="AE63" i="3" s="1"/>
  <c r="AD64" i="3"/>
  <c r="AE64" i="3" s="1"/>
  <c r="AD65" i="3"/>
  <c r="AE65" i="3" s="1"/>
  <c r="AD66" i="3"/>
  <c r="AE66" i="3" s="1"/>
  <c r="AD67" i="3"/>
  <c r="AE67" i="3" s="1"/>
  <c r="AD68" i="3"/>
  <c r="AE68" i="3" s="1"/>
  <c r="AD69" i="3"/>
  <c r="AE69" i="3" s="1"/>
  <c r="AD70" i="3"/>
  <c r="AE70" i="3" s="1"/>
  <c r="AD71" i="3"/>
  <c r="AE71" i="3" s="1"/>
  <c r="AD72" i="3"/>
  <c r="AE72" i="3" s="1"/>
  <c r="AD73" i="3"/>
  <c r="AE73" i="3" s="1"/>
  <c r="AD74" i="3"/>
  <c r="AE74" i="3" s="1"/>
  <c r="AD75" i="3"/>
  <c r="AE75" i="3" s="1"/>
  <c r="AD76" i="3"/>
  <c r="AE76" i="3" s="1"/>
  <c r="AD77" i="3"/>
  <c r="AE77" i="3" s="1"/>
  <c r="AD78" i="3"/>
  <c r="AE78" i="3" s="1"/>
  <c r="AD79" i="3"/>
  <c r="AE79" i="3" s="1"/>
  <c r="AD80" i="3"/>
  <c r="AE80" i="3" s="1"/>
  <c r="AD81" i="3"/>
  <c r="AE81" i="3" s="1"/>
  <c r="AD82" i="3"/>
  <c r="AE82" i="3" s="1"/>
  <c r="AD83" i="3"/>
  <c r="AE83" i="3" s="1"/>
  <c r="AD84" i="3"/>
  <c r="AE84" i="3" s="1"/>
  <c r="AD85" i="3"/>
  <c r="AE85" i="3" s="1"/>
  <c r="AD86" i="3"/>
  <c r="AE86" i="3" s="1"/>
  <c r="AD87" i="3"/>
  <c r="AE87" i="3" s="1"/>
  <c r="AD88" i="3"/>
  <c r="AE88" i="3" s="1"/>
  <c r="AD89" i="3"/>
  <c r="AE89" i="3" s="1"/>
  <c r="AD90" i="3"/>
  <c r="AE90" i="3" s="1"/>
  <c r="AD91" i="3"/>
  <c r="AE91" i="3" s="1"/>
  <c r="AD92" i="3"/>
  <c r="AE92" i="3" s="1"/>
  <c r="AD93" i="3"/>
  <c r="AE93" i="3" s="1"/>
  <c r="AD94" i="3"/>
  <c r="AE94" i="3" s="1"/>
  <c r="AD28" i="3"/>
  <c r="AE28" i="3" s="1"/>
  <c r="AD20" i="3"/>
  <c r="A29" i="3"/>
  <c r="O30" i="1"/>
  <c r="P30" i="1" s="1"/>
  <c r="O31" i="1"/>
  <c r="P31" i="1" s="1"/>
  <c r="O32" i="1"/>
  <c r="P32" i="1" s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29" i="1"/>
  <c r="P29" i="1" s="1"/>
  <c r="M9" i="1" l="1"/>
  <c r="A15" i="1" s="1"/>
  <c r="M8" i="1"/>
  <c r="M7" i="1"/>
  <c r="M10" i="1"/>
  <c r="F24" i="3"/>
  <c r="F25" i="3" s="1"/>
  <c r="V24" i="3"/>
  <c r="V25" i="3" s="1"/>
  <c r="N24" i="3"/>
  <c r="N25" i="3" s="1"/>
  <c r="M24" i="3"/>
  <c r="M25" i="3" s="1"/>
  <c r="AB24" i="3"/>
  <c r="AB25" i="3" s="1"/>
  <c r="T24" i="3"/>
  <c r="T25" i="3" s="1"/>
  <c r="L24" i="3"/>
  <c r="L25" i="3" s="1"/>
  <c r="U24" i="3"/>
  <c r="U25" i="3" s="1"/>
  <c r="AA24" i="3"/>
  <c r="AA25" i="3" s="1"/>
  <c r="S24" i="3"/>
  <c r="S25" i="3" s="1"/>
  <c r="K24" i="3"/>
  <c r="K25" i="3" s="1"/>
  <c r="AC24" i="3"/>
  <c r="AC25" i="3" s="1"/>
  <c r="Z24" i="3"/>
  <c r="Z25" i="3" s="1"/>
  <c r="R24" i="3"/>
  <c r="R25" i="3" s="1"/>
  <c r="J24" i="3"/>
  <c r="J25" i="3" s="1"/>
  <c r="Y24" i="3"/>
  <c r="Y25" i="3" s="1"/>
  <c r="Q24" i="3"/>
  <c r="Q25" i="3" s="1"/>
  <c r="I24" i="3"/>
  <c r="I25" i="3" s="1"/>
  <c r="X24" i="3"/>
  <c r="X25" i="3" s="1"/>
  <c r="P24" i="3"/>
  <c r="P25" i="3" s="1"/>
  <c r="H24" i="3"/>
  <c r="H25" i="3" s="1"/>
  <c r="E24" i="3"/>
  <c r="E25" i="3" s="1"/>
  <c r="W24" i="3"/>
  <c r="W25" i="3" s="1"/>
  <c r="O24" i="3"/>
  <c r="O25" i="3" s="1"/>
  <c r="T8" i="3"/>
  <c r="T7" i="3"/>
  <c r="E25" i="1"/>
  <c r="T9" i="3"/>
  <c r="AE30" i="3"/>
  <c r="G12" i="3" s="1"/>
  <c r="AA22" i="3"/>
  <c r="T10" i="3"/>
  <c r="Z23" i="3"/>
  <c r="AC22" i="3"/>
  <c r="Z22" i="3"/>
  <c r="Y23" i="3"/>
  <c r="Y22" i="3"/>
  <c r="AC23" i="3"/>
  <c r="AA23" i="3"/>
  <c r="AB22" i="3"/>
  <c r="AD21" i="3"/>
  <c r="AB23" i="3"/>
  <c r="N25" i="1"/>
  <c r="K25" i="1"/>
  <c r="L25" i="1"/>
  <c r="G25" i="1"/>
  <c r="M25" i="1"/>
  <c r="J25" i="1"/>
  <c r="I25" i="1"/>
  <c r="H25" i="1"/>
  <c r="F25" i="1"/>
  <c r="S23" i="3"/>
  <c r="R23" i="3"/>
  <c r="Q23" i="3"/>
  <c r="P23" i="3"/>
  <c r="O23" i="3"/>
  <c r="T22" i="3"/>
  <c r="S22" i="3"/>
  <c r="R22" i="3"/>
  <c r="Q22" i="3"/>
  <c r="P22" i="3"/>
  <c r="O22" i="3"/>
  <c r="X22" i="3"/>
  <c r="X23" i="3"/>
  <c r="W22" i="3"/>
  <c r="V22" i="3"/>
  <c r="U22" i="3"/>
  <c r="V23" i="3"/>
  <c r="U23" i="3"/>
  <c r="T23" i="3"/>
  <c r="W23" i="3"/>
  <c r="G25" i="3"/>
  <c r="H23" i="3"/>
  <c r="L22" i="3"/>
  <c r="M22" i="3"/>
  <c r="N22" i="3"/>
  <c r="E23" i="3"/>
  <c r="F23" i="3"/>
  <c r="A30" i="3"/>
  <c r="E22" i="3"/>
  <c r="H22" i="3"/>
  <c r="M23" i="3"/>
  <c r="I22" i="3"/>
  <c r="N23" i="3"/>
  <c r="G23" i="3"/>
  <c r="J22" i="3"/>
  <c r="I23" i="3"/>
  <c r="J23" i="3"/>
  <c r="F22" i="3"/>
  <c r="K23" i="3"/>
  <c r="G22" i="3"/>
  <c r="L23" i="3"/>
  <c r="K22" i="3"/>
  <c r="A30" i="1"/>
  <c r="A31" i="3" l="1"/>
  <c r="A31" i="1"/>
  <c r="A32" i="1" s="1"/>
  <c r="M11" i="1"/>
  <c r="A17" i="3"/>
  <c r="L9" i="3"/>
  <c r="G8" i="3"/>
  <c r="G11" i="3"/>
  <c r="L8" i="3"/>
  <c r="L10" i="3" s="1"/>
  <c r="G10" i="3"/>
  <c r="AD23" i="3"/>
  <c r="G9" i="3"/>
  <c r="AD22" i="3"/>
  <c r="AD24" i="3"/>
  <c r="T11" i="3"/>
  <c r="T12" i="3" s="1"/>
  <c r="A15" i="3" s="1"/>
  <c r="A33" i="1"/>
  <c r="A34" i="1" s="1"/>
  <c r="A35" i="1" s="1"/>
  <c r="P67" i="1"/>
  <c r="A32" i="3" l="1"/>
  <c r="A33" i="3" s="1"/>
  <c r="A36" i="1"/>
  <c r="M22" i="1"/>
  <c r="A34" i="3" l="1"/>
  <c r="M23" i="1"/>
  <c r="M24" i="1"/>
  <c r="A37" i="1"/>
  <c r="F22" i="1"/>
  <c r="G22" i="1"/>
  <c r="H22" i="1"/>
  <c r="I22" i="1"/>
  <c r="J22" i="1"/>
  <c r="K22" i="1"/>
  <c r="L22" i="1"/>
  <c r="N22" i="1"/>
  <c r="A35" i="3" l="1"/>
  <c r="E23" i="1"/>
  <c r="E24" i="1"/>
  <c r="N23" i="1"/>
  <c r="N24" i="1"/>
  <c r="L24" i="1"/>
  <c r="L23" i="1"/>
  <c r="K24" i="1"/>
  <c r="K23" i="1"/>
  <c r="J24" i="1"/>
  <c r="J23" i="1"/>
  <c r="I24" i="1"/>
  <c r="I23" i="1"/>
  <c r="H24" i="1"/>
  <c r="H23" i="1"/>
  <c r="G23" i="1"/>
  <c r="G24" i="1"/>
  <c r="F23" i="1"/>
  <c r="F24" i="1"/>
  <c r="A38" i="1"/>
  <c r="A36" i="3" l="1"/>
  <c r="A39" i="1"/>
  <c r="M26" i="1"/>
  <c r="F26" i="1"/>
  <c r="I26" i="1"/>
  <c r="L26" i="1"/>
  <c r="N26" i="1"/>
  <c r="J26" i="1"/>
  <c r="G26" i="1"/>
  <c r="H26" i="1"/>
  <c r="K26" i="1"/>
  <c r="E26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8" i="1"/>
  <c r="P69" i="1"/>
  <c r="A37" i="3" l="1"/>
  <c r="A40" i="1"/>
  <c r="A17" i="1"/>
  <c r="P47" i="1"/>
  <c r="G12" i="1" s="1"/>
  <c r="A38" i="3" l="1"/>
  <c r="A41" i="1"/>
  <c r="G8" i="1"/>
  <c r="J9" i="1"/>
  <c r="J8" i="1"/>
  <c r="J10" i="1" s="1"/>
  <c r="M12" i="1"/>
  <c r="G10" i="1"/>
  <c r="G11" i="1"/>
  <c r="G9" i="1"/>
  <c r="O21" i="1"/>
  <c r="A39" i="3" l="1"/>
  <c r="A40" i="3" s="1"/>
  <c r="O25" i="1"/>
  <c r="O24" i="1"/>
  <c r="A42" i="1"/>
  <c r="A43" i="1"/>
  <c r="A44" i="1" s="1"/>
  <c r="O22" i="1"/>
  <c r="O23" i="1"/>
  <c r="A41" i="3" l="1"/>
  <c r="A42" i="3" s="1"/>
  <c r="A43" i="3" s="1"/>
  <c r="A45" i="1"/>
  <c r="A44" i="3" l="1"/>
  <c r="A46" i="1"/>
  <c r="A45" i="3" l="1"/>
  <c r="A47" i="1"/>
  <c r="A48" i="1" s="1"/>
  <c r="A49" i="1" s="1"/>
  <c r="A46" i="3" l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47" i="3" l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48" i="3" l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l="1"/>
  <c r="A60" i="3" s="1"/>
  <c r="A61" i="3" s="1"/>
  <c r="A62" i="3" s="1"/>
  <c r="A63" i="3" s="1"/>
  <c r="A64" i="3" s="1"/>
  <c r="A65" i="3" s="1"/>
  <c r="A66" i="3" s="1"/>
  <c r="A67" i="3" s="1"/>
  <c r="A68" i="3" l="1"/>
  <c r="A69" i="3" l="1"/>
  <c r="A70" i="3" s="1"/>
  <c r="A71" i="3" s="1"/>
  <c r="A72" i="3" s="1"/>
  <c r="A73" i="3" s="1"/>
  <c r="A74" i="3" s="1"/>
  <c r="A75" i="3" s="1"/>
  <c r="A76" i="3" s="1"/>
  <c r="A77" i="3" s="1"/>
  <c r="A78" i="3" l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</calcChain>
</file>

<file path=xl/sharedStrings.xml><?xml version="1.0" encoding="utf-8"?>
<sst xmlns="http://schemas.openxmlformats.org/spreadsheetml/2006/main" count="124" uniqueCount="75">
  <si>
    <t>ÖĞRETİM YILI:</t>
  </si>
  <si>
    <t>SINIF:</t>
  </si>
  <si>
    <t>DERS:</t>
  </si>
  <si>
    <t>DÖNEM:</t>
  </si>
  <si>
    <t>SORULAR</t>
  </si>
  <si>
    <t>KONU VE KAZANIMLAR</t>
  </si>
  <si>
    <t>PUAN DEĞERLERİ</t>
  </si>
  <si>
    <t>PUAN DAĞILIMI</t>
  </si>
  <si>
    <t>50 - 59 ARASI</t>
  </si>
  <si>
    <t>60 - 69 ARASI</t>
  </si>
  <si>
    <t>70 - 84 ARASI</t>
  </si>
  <si>
    <t>0 - 49 ARASI</t>
  </si>
  <si>
    <t>85 - 100 ARASI</t>
  </si>
  <si>
    <t>BAŞARILI :</t>
  </si>
  <si>
    <t>BAŞARISIZ :</t>
  </si>
  <si>
    <t>ÖĞRENCİ SAYISI :</t>
  </si>
  <si>
    <t>BAŞARI ORANI :</t>
  </si>
  <si>
    <t>ARİTMETİK ORTALAMA :</t>
  </si>
  <si>
    <t>MEDYAN (ORTANCA) :</t>
  </si>
  <si>
    <t>RANJ (DİZİ GENİŞLİĞİ) :</t>
  </si>
  <si>
    <t>STANDART SAPMA :</t>
  </si>
  <si>
    <t>SINAVIN ZORLUK DERECESİ :</t>
  </si>
  <si>
    <t>ÇARPIKLIK DEĞERİ :</t>
  </si>
  <si>
    <t>AÇIKLAMA :</t>
  </si>
  <si>
    <t>SORUNUN CEVAPLANMA YÜZDESİ:</t>
  </si>
  <si>
    <t>SORUDAN ALINAN ORT. PUAN:</t>
  </si>
  <si>
    <t>SIRA</t>
  </si>
  <si>
    <t>NO</t>
  </si>
  <si>
    <t>AD SOYAD</t>
  </si>
  <si>
    <t>PUANI</t>
  </si>
  <si>
    <t>ÖĞRENCİLERİN SORULARA VERDİĞİ CEVAPLARIN PUAN DEĞERLERİ</t>
  </si>
  <si>
    <t>TOPLAM / ORTALAMA</t>
  </si>
  <si>
    <t>KONU ANALİZİ</t>
  </si>
  <si>
    <t>SINAV
DURUMU</t>
  </si>
  <si>
    <t>KAZANIM 1</t>
  </si>
  <si>
    <t>KAZANIM 2</t>
  </si>
  <si>
    <t>KAZANIM 3</t>
  </si>
  <si>
    <t>KAZANIM 4</t>
  </si>
  <si>
    <t>KAZANIM 5</t>
  </si>
  <si>
    <t>KAZANIM 6</t>
  </si>
  <si>
    <t>KAZANIM 7</t>
  </si>
  <si>
    <t>KAZANIM 8</t>
  </si>
  <si>
    <t>KAZANIM 9</t>
  </si>
  <si>
    <t>KAZANIM 10</t>
  </si>
  <si>
    <t>KOPYA</t>
  </si>
  <si>
    <t>SENARYO SORU SAYISI</t>
  </si>
  <si>
    <t>GİRMEYEN ÖĞRENCİ SAYISI</t>
  </si>
  <si>
    <t>GİRMEYEN ÖĞRENCİ SAYISI :</t>
  </si>
  <si>
    <t>KOPYA ÇEKEN ÖĞRENCİ SAYISI :</t>
  </si>
  <si>
    <t>ÖĞRETİM ELEMANI:</t>
  </si>
  <si>
    <t>MANYAS M.Y.O. SINAV ÖĞRENİM ÇIKTILARI ANALİZİ</t>
  </si>
  <si>
    <t>SINIF :</t>
  </si>
  <si>
    <t>ÖĞRENİM TÜRÜ</t>
  </si>
  <si>
    <t>BÖLÜM:</t>
  </si>
  <si>
    <t>ÖĞRENİM TÜRÜ:</t>
  </si>
  <si>
    <t>ÖÇ1-H1</t>
  </si>
  <si>
    <t>ÖÇ2-H3</t>
  </si>
  <si>
    <t>ÖÇ1-H2</t>
  </si>
  <si>
    <t>ÖÇ2-H4</t>
  </si>
  <si>
    <t>ÖÇ3-H7</t>
  </si>
  <si>
    <t>Girmedi</t>
  </si>
  <si>
    <t>SORUYA YANLIŞ CEVAP VEREN ÖĞRENCİ SAYISI:</t>
  </si>
  <si>
    <t>SORUYA DOĞRU CEVAP VEREN ÖĞRENCİ SAYISI:</t>
  </si>
  <si>
    <t>I. ÖĞRETİM</t>
  </si>
  <si>
    <t>1. SINIF</t>
  </si>
  <si>
    <t>SORUNUN DOĞRU CEVAPLANMA YÜZDESİ:</t>
  </si>
  <si>
    <t>2024-2025</t>
  </si>
  <si>
    <t>Sağlık Kurumları İşletmeciliği</t>
  </si>
  <si>
    <t>GÜZ</t>
  </si>
  <si>
    <t>ÖÇ3-H4</t>
  </si>
  <si>
    <t>ÖÇ1-H3</t>
  </si>
  <si>
    <t>ÖÇ2-H6</t>
  </si>
  <si>
    <t>ÖÇ5-H7</t>
  </si>
  <si>
    <t>ÖÇ2-H5</t>
  </si>
  <si>
    <t>DOÇ. DR. …..................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</si>
</sst>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6"/>
      <color theme="1"/>
      <name val="Arial Black"/>
      <family val="2"/>
      <charset val="16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6.5"/>
      <color indexed="8"/>
      <name val="Tahoma"/>
      <family val="2"/>
      <charset val="162"/>
    </font>
    <font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34">
    <xf numFmtId="0" fontId="0" fillId="0" borderId="0" xfId="0"/>
    <xf numFmtId="0" fontId="3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4" fillId="4" borderId="16" xfId="0" applyFont="1" applyFill="1" applyBorder="1" applyAlignment="1" applyProtection="1">
      <alignment horizontal="center" vertical="center" shrinkToFit="1"/>
      <protection hidden="1"/>
    </xf>
    <xf numFmtId="0" fontId="4" fillId="4" borderId="17" xfId="0" applyFont="1" applyFill="1" applyBorder="1" applyAlignment="1" applyProtection="1">
      <alignment horizontal="center" vertical="center" shrinkToFit="1"/>
      <protection hidden="1"/>
    </xf>
    <xf numFmtId="0" fontId="4" fillId="4" borderId="17" xfId="0" applyFont="1" applyFill="1" applyBorder="1" applyAlignment="1" applyProtection="1">
      <alignment horizontal="left" vertical="center" shrinkToFit="1"/>
      <protection hidden="1"/>
    </xf>
    <xf numFmtId="0" fontId="4" fillId="4" borderId="17" xfId="0" applyFont="1" applyFill="1" applyBorder="1" applyAlignment="1" applyProtection="1">
      <alignment horizontal="center" vertical="center" wrapText="1" shrinkToFit="1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 shrinkToFit="1"/>
      <protection hidden="1"/>
    </xf>
    <xf numFmtId="164" fontId="6" fillId="2" borderId="4" xfId="0" applyNumberFormat="1" applyFont="1" applyFill="1" applyBorder="1" applyAlignment="1" applyProtection="1">
      <alignment horizontal="center" vertical="center" shrinkToFit="1"/>
      <protection hidden="1"/>
    </xf>
    <xf numFmtId="164" fontId="6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2" fillId="4" borderId="18" xfId="0" applyFont="1" applyFill="1" applyBorder="1" applyAlignment="1" applyProtection="1">
      <alignment horizontal="center" vertical="center" shrinkToFit="1"/>
      <protection hidden="1"/>
    </xf>
    <xf numFmtId="0" fontId="2" fillId="3" borderId="0" xfId="0" applyFont="1" applyFill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textRotation="90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6" borderId="5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64" fontId="6" fillId="6" borderId="6" xfId="0" applyNumberFormat="1" applyFont="1" applyFill="1" applyBorder="1" applyAlignment="1" applyProtection="1">
      <alignment horizontal="center" vertical="center" wrapText="1" shrinkToFit="1"/>
      <protection hidden="1"/>
    </xf>
    <xf numFmtId="0" fontId="4" fillId="4" borderId="0" xfId="0" applyFont="1" applyFill="1" applyAlignment="1" applyProtection="1">
      <alignment horizontal="center" vertical="center" shrinkToFit="1"/>
      <protection hidden="1"/>
    </xf>
    <xf numFmtId="0" fontId="2" fillId="7" borderId="2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center" vertical="center" shrinkToFit="1"/>
      <protection hidden="1"/>
    </xf>
    <xf numFmtId="0" fontId="2" fillId="7" borderId="5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11" fillId="0" borderId="33" xfId="0" applyFont="1" applyBorder="1" applyAlignment="1">
      <alignment horizontal="left" vertical="center" readingOrder="1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center" vertical="center" textRotation="90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vertical="center"/>
      <protection hidden="1"/>
    </xf>
    <xf numFmtId="0" fontId="3" fillId="4" borderId="11" xfId="0" applyFont="1" applyFill="1" applyBorder="1" applyAlignment="1" applyProtection="1">
      <alignment vertical="center"/>
      <protection hidden="1"/>
    </xf>
    <xf numFmtId="0" fontId="3" fillId="4" borderId="12" xfId="0" applyFont="1" applyFill="1" applyBorder="1" applyAlignment="1" applyProtection="1">
      <alignment vertical="center"/>
      <protection hidden="1"/>
    </xf>
    <xf numFmtId="0" fontId="3" fillId="4" borderId="10" xfId="0" applyFont="1" applyFill="1" applyBorder="1" applyAlignment="1" applyProtection="1">
      <alignment vertical="center" shrinkToFit="1"/>
      <protection hidden="1"/>
    </xf>
    <xf numFmtId="0" fontId="3" fillId="4" borderId="11" xfId="0" applyFont="1" applyFill="1" applyBorder="1" applyAlignment="1" applyProtection="1">
      <alignment vertical="center" shrinkToFit="1"/>
      <protection hidden="1"/>
    </xf>
    <xf numFmtId="0" fontId="3" fillId="4" borderId="12" xfId="0" applyFont="1" applyFill="1" applyBorder="1" applyAlignment="1" applyProtection="1">
      <alignment vertical="center" shrinkToFi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4" borderId="7" xfId="0" applyFont="1" applyFill="1" applyBorder="1" applyAlignment="1" applyProtection="1">
      <alignment horizontal="center" vertical="top"/>
      <protection hidden="1"/>
    </xf>
    <xf numFmtId="0" fontId="3" fillId="4" borderId="8" xfId="0" applyFont="1" applyFill="1" applyBorder="1" applyAlignment="1" applyProtection="1">
      <alignment horizontal="center" vertical="top"/>
      <protection hidden="1"/>
    </xf>
    <xf numFmtId="0" fontId="3" fillId="4" borderId="9" xfId="0" applyFont="1" applyFill="1" applyBorder="1" applyAlignment="1" applyProtection="1">
      <alignment horizontal="center" vertical="top"/>
      <protection hidden="1"/>
    </xf>
    <xf numFmtId="0" fontId="2" fillId="4" borderId="30" xfId="0" applyFont="1" applyFill="1" applyBorder="1" applyAlignment="1" applyProtection="1">
      <alignment horizontal="right" vertical="center"/>
      <protection hidden="1"/>
    </xf>
    <xf numFmtId="0" fontId="2" fillId="4" borderId="1" xfId="0" applyFont="1" applyFill="1" applyBorder="1" applyAlignment="1" applyProtection="1">
      <alignment horizontal="right" vertical="center"/>
      <protection hidden="1"/>
    </xf>
    <xf numFmtId="0" fontId="2" fillId="4" borderId="30" xfId="0" applyFont="1" applyFill="1" applyBorder="1" applyAlignment="1" applyProtection="1">
      <alignment horizontal="center" vertical="center" shrinkToFit="1"/>
      <protection hidden="1"/>
    </xf>
    <xf numFmtId="0" fontId="2" fillId="4" borderId="1" xfId="0" applyFont="1" applyFill="1" applyBorder="1" applyAlignment="1" applyProtection="1">
      <alignment horizontal="center" vertical="center" shrinkToFit="1"/>
      <protection hidden="1"/>
    </xf>
    <xf numFmtId="0" fontId="2" fillId="4" borderId="22" xfId="0" applyFont="1" applyFill="1" applyBorder="1" applyAlignment="1" applyProtection="1">
      <alignment horizontal="right" vertical="center"/>
      <protection hidden="1"/>
    </xf>
    <xf numFmtId="0" fontId="2" fillId="4" borderId="5" xfId="0" applyFont="1" applyFill="1" applyBorder="1" applyAlignment="1" applyProtection="1">
      <alignment horizontal="right" vertical="center"/>
      <protection hidden="1"/>
    </xf>
    <xf numFmtId="0" fontId="5" fillId="0" borderId="32" xfId="0" applyFont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left" vertical="center"/>
      <protection hidden="1"/>
    </xf>
    <xf numFmtId="0" fontId="3" fillId="4" borderId="5" xfId="0" applyFont="1" applyFill="1" applyBorder="1" applyAlignment="1" applyProtection="1">
      <alignment horizontal="left" vertical="center"/>
      <protection hidden="1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left" vertical="center"/>
      <protection hidden="1"/>
    </xf>
    <xf numFmtId="0" fontId="3" fillId="4" borderId="8" xfId="0" applyFont="1" applyFill="1" applyBorder="1" applyAlignment="1" applyProtection="1">
      <alignment horizontal="left" vertical="center"/>
      <protection hidden="1"/>
    </xf>
    <xf numFmtId="0" fontId="3" fillId="4" borderId="9" xfId="0" applyFont="1" applyFill="1" applyBorder="1" applyAlignment="1" applyProtection="1">
      <alignment horizontal="left" vertical="center"/>
      <protection hidden="1"/>
    </xf>
    <xf numFmtId="0" fontId="3" fillId="4" borderId="10" xfId="0" applyFont="1" applyFill="1" applyBorder="1" applyAlignment="1" applyProtection="1">
      <alignment horizontal="left" vertical="center"/>
      <protection hidden="1"/>
    </xf>
    <xf numFmtId="0" fontId="3" fillId="4" borderId="11" xfId="0" applyFont="1" applyFill="1" applyBorder="1" applyAlignment="1" applyProtection="1">
      <alignment horizontal="left" vertical="center"/>
      <protection hidden="1"/>
    </xf>
    <xf numFmtId="0" fontId="3" fillId="4" borderId="12" xfId="0" applyFont="1" applyFill="1" applyBorder="1" applyAlignment="1" applyProtection="1">
      <alignment horizontal="left" vertical="center"/>
      <protection hidden="1"/>
    </xf>
    <xf numFmtId="0" fontId="3" fillId="4" borderId="13" xfId="0" applyFont="1" applyFill="1" applyBorder="1" applyAlignment="1" applyProtection="1">
      <alignment horizontal="left" vertical="center"/>
      <protection hidden="1"/>
    </xf>
    <xf numFmtId="0" fontId="3" fillId="4" borderId="14" xfId="0" applyFont="1" applyFill="1" applyBorder="1" applyAlignment="1" applyProtection="1">
      <alignment horizontal="left" vertical="center"/>
      <protection hidden="1"/>
    </xf>
    <xf numFmtId="0" fontId="3" fillId="4" borderId="15" xfId="0" applyFont="1" applyFill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2" fillId="4" borderId="29" xfId="0" applyFont="1" applyFill="1" applyBorder="1" applyAlignment="1" applyProtection="1">
      <alignment horizontal="right" vertical="center"/>
      <protection hidden="1"/>
    </xf>
    <xf numFmtId="0" fontId="2" fillId="4" borderId="2" xfId="0" applyFont="1" applyFill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 shrinkToFit="1"/>
      <protection hidden="1"/>
    </xf>
    <xf numFmtId="0" fontId="3" fillId="4" borderId="13" xfId="0" applyFont="1" applyFill="1" applyBorder="1" applyAlignment="1" applyProtection="1">
      <alignment horizontal="right" vertical="center" shrinkToFit="1"/>
      <protection hidden="1"/>
    </xf>
    <xf numFmtId="0" fontId="3" fillId="4" borderId="14" xfId="0" applyFont="1" applyFill="1" applyBorder="1" applyAlignment="1" applyProtection="1">
      <alignment horizontal="right" vertical="center" shrinkToFit="1"/>
      <protection hidden="1"/>
    </xf>
    <xf numFmtId="0" fontId="3" fillId="4" borderId="15" xfId="0" applyFont="1" applyFill="1" applyBorder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8" fillId="4" borderId="3" xfId="0" applyFont="1" applyFill="1" applyBorder="1" applyAlignment="1" applyProtection="1">
      <alignment horizontal="center" vertical="center" textRotation="90"/>
      <protection hidden="1"/>
    </xf>
    <xf numFmtId="0" fontId="8" fillId="4" borderId="4" xfId="0" applyFont="1" applyFill="1" applyBorder="1" applyAlignment="1" applyProtection="1">
      <alignment horizontal="center" vertical="center" textRotation="90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4" borderId="2" xfId="0" applyFont="1" applyFill="1" applyBorder="1" applyAlignment="1" applyProtection="1">
      <alignment horizontal="right" vertical="center" shrinkToFit="1"/>
      <protection hidden="1"/>
    </xf>
    <xf numFmtId="0" fontId="2" fillId="4" borderId="1" xfId="0" applyFont="1" applyFill="1" applyBorder="1" applyAlignment="1" applyProtection="1">
      <alignment horizontal="right" vertical="center" shrinkToFit="1"/>
      <protection hidden="1"/>
    </xf>
    <xf numFmtId="0" fontId="3" fillId="5" borderId="0" xfId="0" applyFont="1" applyFill="1" applyAlignment="1" applyProtection="1">
      <alignment horizontal="left" vertical="center" wrapText="1" shrinkToFit="1"/>
      <protection hidden="1"/>
    </xf>
    <xf numFmtId="0" fontId="3" fillId="6" borderId="0" xfId="0" applyFont="1" applyFill="1" applyAlignment="1" applyProtection="1">
      <alignment horizontal="left" vertical="top" wrapText="1" shrinkToFit="1"/>
      <protection hidden="1"/>
    </xf>
    <xf numFmtId="0" fontId="3" fillId="4" borderId="26" xfId="0" applyFont="1" applyFill="1" applyBorder="1" applyAlignment="1" applyProtection="1">
      <alignment horizontal="center" vertical="center"/>
      <protection hidden="1"/>
    </xf>
    <xf numFmtId="0" fontId="3" fillId="4" borderId="20" xfId="0" applyFont="1" applyFill="1" applyBorder="1" applyAlignment="1" applyProtection="1">
      <alignment horizontal="center" vertical="center"/>
      <protection hidden="1"/>
    </xf>
    <xf numFmtId="0" fontId="3" fillId="4" borderId="25" xfId="0" applyFont="1" applyFill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locked="0" hidden="1"/>
    </xf>
    <xf numFmtId="0" fontId="2" fillId="0" borderId="21" xfId="0" applyFont="1" applyBorder="1" applyAlignment="1" applyProtection="1">
      <alignment horizontal="center" vertical="center"/>
      <protection locked="0" hidden="1"/>
    </xf>
    <xf numFmtId="0" fontId="2" fillId="4" borderId="19" xfId="0" applyFont="1" applyFill="1" applyBorder="1" applyAlignment="1" applyProtection="1">
      <alignment horizontal="center" vertical="center"/>
      <protection hidden="1"/>
    </xf>
    <xf numFmtId="0" fontId="2" fillId="4" borderId="20" xfId="0" applyFont="1" applyFill="1" applyBorder="1" applyAlignment="1" applyProtection="1">
      <alignment horizontal="center" vertical="center"/>
      <protection hidden="1"/>
    </xf>
    <xf numFmtId="0" fontId="2" fillId="4" borderId="25" xfId="0" applyFont="1" applyFill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locked="0" hidden="1"/>
    </xf>
    <xf numFmtId="0" fontId="2" fillId="0" borderId="25" xfId="0" applyFont="1" applyBorder="1" applyAlignment="1" applyProtection="1">
      <alignment horizontal="center" vertical="center"/>
      <protection locked="0" hidden="1"/>
    </xf>
    <xf numFmtId="0" fontId="2" fillId="4" borderId="5" xfId="0" applyFont="1" applyFill="1" applyBorder="1" applyAlignment="1" applyProtection="1">
      <alignment horizontal="right" vertical="center" shrinkToFit="1"/>
      <protection hidden="1"/>
    </xf>
    <xf numFmtId="0" fontId="3" fillId="7" borderId="23" xfId="0" applyFont="1" applyFill="1" applyBorder="1" applyAlignment="1" applyProtection="1">
      <alignment horizontal="center" vertical="center" shrinkToFit="1"/>
      <protection hidden="1"/>
    </xf>
    <xf numFmtId="0" fontId="3" fillId="7" borderId="14" xfId="0" applyFont="1" applyFill="1" applyBorder="1" applyAlignment="1" applyProtection="1">
      <alignment horizontal="center" vertical="center" shrinkToFit="1"/>
      <protection hidden="1"/>
    </xf>
    <xf numFmtId="0" fontId="3" fillId="7" borderId="24" xfId="0" applyFont="1" applyFill="1" applyBorder="1" applyAlignment="1" applyProtection="1">
      <alignment horizontal="center" vertical="center" shrinkToFit="1"/>
      <protection hidden="1"/>
    </xf>
    <xf numFmtId="164" fontId="3" fillId="7" borderId="2" xfId="0" applyNumberFormat="1" applyFont="1" applyFill="1" applyBorder="1" applyAlignment="1" applyProtection="1">
      <alignment horizontal="center" vertical="center" shrinkToFit="1"/>
      <protection hidden="1"/>
    </xf>
    <xf numFmtId="164" fontId="3" fillId="7" borderId="3" xfId="0" applyNumberFormat="1" applyFont="1" applyFill="1" applyBorder="1" applyAlignment="1" applyProtection="1">
      <alignment horizontal="center" vertical="center" shrinkToFit="1"/>
      <protection hidden="1"/>
    </xf>
    <xf numFmtId="0" fontId="3" fillId="7" borderId="1" xfId="0" applyFont="1" applyFill="1" applyBorder="1" applyAlignment="1" applyProtection="1">
      <alignment horizontal="center" vertical="center" shrinkToFit="1"/>
      <protection hidden="1"/>
    </xf>
    <xf numFmtId="0" fontId="3" fillId="7" borderId="4" xfId="0" applyFont="1" applyFill="1" applyBorder="1" applyAlignment="1" applyProtection="1">
      <alignment horizontal="center" vertical="center" shrinkToFit="1"/>
      <protection hidden="1"/>
    </xf>
    <xf numFmtId="164" fontId="3" fillId="7" borderId="1" xfId="0" applyNumberFormat="1" applyFont="1" applyFill="1" applyBorder="1" applyAlignment="1" applyProtection="1">
      <alignment horizontal="center" vertical="center" shrinkToFit="1"/>
      <protection hidden="1"/>
    </xf>
    <xf numFmtId="164" fontId="3" fillId="7" borderId="4" xfId="0" applyNumberFormat="1" applyFont="1" applyFill="1" applyBorder="1" applyAlignment="1" applyProtection="1">
      <alignment horizontal="center" vertical="center" shrinkToFit="1"/>
      <protection hidden="1"/>
    </xf>
    <xf numFmtId="2" fontId="3" fillId="7" borderId="1" xfId="0" applyNumberFormat="1" applyFont="1" applyFill="1" applyBorder="1" applyAlignment="1" applyProtection="1">
      <alignment horizontal="center" vertical="center" shrinkToFit="1"/>
      <protection hidden="1"/>
    </xf>
    <xf numFmtId="2" fontId="3" fillId="7" borderId="4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center" vertical="center" shrinkToFit="1"/>
      <protection hidden="1"/>
    </xf>
    <xf numFmtId="164" fontId="3" fillId="7" borderId="27" xfId="0" applyNumberFormat="1" applyFont="1" applyFill="1" applyBorder="1" applyAlignment="1" applyProtection="1">
      <alignment horizontal="center" vertical="center" shrinkToFit="1"/>
      <protection hidden="1"/>
    </xf>
    <xf numFmtId="0" fontId="3" fillId="7" borderId="28" xfId="0" applyFont="1" applyFill="1" applyBorder="1" applyAlignment="1" applyProtection="1">
      <alignment horizontal="center" vertical="center" shrinkToFit="1"/>
      <protection hidden="1"/>
    </xf>
    <xf numFmtId="164" fontId="3" fillId="7" borderId="28" xfId="0" applyNumberFormat="1" applyFont="1" applyFill="1" applyBorder="1" applyAlignment="1" applyProtection="1">
      <alignment horizontal="center" vertical="center" shrinkToFit="1"/>
      <protection hidden="1"/>
    </xf>
    <xf numFmtId="0" fontId="6" fillId="7" borderId="1" xfId="0" applyFont="1" applyFill="1" applyBorder="1" applyAlignment="1" applyProtection="1">
      <alignment horizontal="center" vertical="center" shrinkToFit="1"/>
      <protection hidden="1"/>
    </xf>
    <xf numFmtId="0" fontId="6" fillId="7" borderId="2" xfId="0" applyFont="1" applyFill="1" applyBorder="1" applyAlignment="1" applyProtection="1">
      <alignment horizontal="center" vertical="center" shrinkToFit="1"/>
      <protection hidden="1"/>
    </xf>
    <xf numFmtId="2" fontId="6" fillId="7" borderId="1" xfId="0" applyNumberFormat="1" applyFont="1" applyFill="1" applyBorder="1" applyAlignment="1" applyProtection="1">
      <alignment horizontal="center" vertical="center" shrinkToFit="1"/>
      <protection hidden="1"/>
    </xf>
    <xf numFmtId="2" fontId="3" fillId="7" borderId="28" xfId="0" applyNumberFormat="1" applyFont="1" applyFill="1" applyBorder="1" applyAlignment="1" applyProtection="1">
      <alignment horizontal="center" vertical="center" shrinkToFit="1"/>
      <protection hidden="1"/>
    </xf>
    <xf numFmtId="2" fontId="3" fillId="7" borderId="11" xfId="0" applyNumberFormat="1" applyFont="1" applyFill="1" applyBorder="1" applyAlignment="1" applyProtection="1">
      <alignment horizontal="center" vertical="center" shrinkToFit="1"/>
      <protection hidden="1"/>
    </xf>
    <xf numFmtId="2" fontId="3" fillId="7" borderId="31" xfId="0" applyNumberFormat="1" applyFont="1" applyFill="1" applyBorder="1" applyAlignment="1" applyProtection="1">
      <alignment horizontal="center" vertical="center" shrinkToFit="1"/>
      <protection hidden="1"/>
    </xf>
    <xf numFmtId="0" fontId="2" fillId="4" borderId="5" xfId="0" applyFont="1" applyFill="1" applyBorder="1" applyAlignment="1" applyProtection="1">
      <alignment horizontal="center" vertical="center" shrinkToFit="1"/>
      <protection hidden="1"/>
    </xf>
    <xf numFmtId="1" fontId="3" fillId="7" borderId="1" xfId="0" applyNumberFormat="1" applyFont="1" applyFill="1" applyBorder="1" applyAlignment="1" applyProtection="1">
      <alignment horizontal="center" vertical="center" shrinkToFit="1"/>
      <protection hidden="1"/>
    </xf>
    <xf numFmtId="1" fontId="3" fillId="7" borderId="5" xfId="0" applyNumberFormat="1" applyFont="1" applyFill="1" applyBorder="1" applyAlignment="1" applyProtection="1">
      <alignment horizontal="center" vertical="center" shrinkToFit="1"/>
      <protection hidden="1"/>
    </xf>
  </cellXfs>
  <cellStyles count="2">
    <cellStyle name="Normal" xfId="0" builtinId="0"/>
    <cellStyle name="Normal 2" xfId="1" xr:uid="{00000000-0005-0000-0000-000001000000}"/>
  </cellStyles>
  <dxfs count="22"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PUAN DAĞILIMI</a:t>
            </a:r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855818022747163"/>
          <c:y val="0.19409282700421937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'KLASİK SINAV10'!$C$8:$C$12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'KLASİK SINAV10'!$E$8:$E$12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1F1-4E48-B004-7B21AD6C8AB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'KLASİK SINAV10'!$C$8:$C$12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'KLASİK SINAV10'!$F$8:$F$12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91F1-4E48-B004-7B21AD6C8AB8}"/>
            </c:ext>
          </c:extLst>
        </c:ser>
        <c:ser>
          <c:idx val="2"/>
          <c:order val="2"/>
          <c:spPr>
            <a:solidFill>
              <a:srgbClr val="C00000"/>
            </a:solidFill>
            <a:ln w="82550">
              <a:solidFill>
                <a:srgbClr val="C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 w="8255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DF1-414A-BD72-C9CF1390ABDB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 w="82550"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DF1-414A-BD72-C9CF1390ABDB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 w="82550">
                <a:solidFill>
                  <a:schemeClr val="accent5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DF1-414A-BD72-C9CF1390ABDB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 w="82550"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DF1-414A-BD72-C9CF1390ABDB}"/>
              </c:ext>
            </c:extLst>
          </c:dPt>
          <c:dLbls>
            <c:dLbl>
              <c:idx val="2"/>
              <c:spPr>
                <a:solidFill>
                  <a:schemeClr val="bg1"/>
                </a:solidFill>
                <a:ln>
                  <a:solidFill>
                    <a:schemeClr val="accent6">
                      <a:lumMod val="40000"/>
                      <a:lumOff val="60000"/>
                    </a:schemeClr>
                  </a:solidFill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DF1-414A-BD72-C9CF1390ABDB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5">
                    <a:lumMod val="40000"/>
                    <a:lumOff val="60000"/>
                  </a:schemeClr>
                </a:solidFill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'KLASİK SINAV10'!$C$8:$C$12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'KLASİK SINAV10'!$G$8:$G$12</c:f>
              <c:numCache>
                <c:formatCode>General</c:formatCode>
                <c:ptCount val="5"/>
                <c:pt idx="0">
                  <c:v>40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F1-4E48-B004-7B21AD6C8A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762688"/>
        <c:axId val="75768576"/>
      </c:barChart>
      <c:catAx>
        <c:axId val="75762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solidFill>
            <a:schemeClr val="bg1">
              <a:lumMod val="85000"/>
            </a:schemeClr>
          </a:solidFill>
        </c:spPr>
        <c:crossAx val="75768576"/>
        <c:crosses val="autoZero"/>
        <c:auto val="1"/>
        <c:lblAlgn val="ctr"/>
        <c:lblOffset val="100"/>
        <c:noMultiLvlLbl val="0"/>
      </c:catAx>
      <c:valAx>
        <c:axId val="75768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6268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28575">
      <a:solidFill>
        <a:sysClr val="windowText" lastClr="000000"/>
      </a:solidFill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tr-T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PUAN DAĞILIMI</a:t>
            </a:r>
          </a:p>
        </c:rich>
      </c:tx>
      <c:layout>
        <c:manualLayout>
          <c:xMode val="edge"/>
          <c:yMode val="edge"/>
          <c:x val="0.36644444444444446"/>
          <c:y val="1.68776371308016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352029988694739"/>
          <c:y val="0.2561085678243708"/>
          <c:w val="0.76088626421697292"/>
          <c:h val="0.7383966244725739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'TEST SINAV25'!$C$8:$C$12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'TEST SINAV25'!$E$8:$E$12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D2E-214C-AA19-0EA9645DCCF9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'TEST SINAV25'!$C$8:$C$12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'TEST SINAV25'!$F$8:$F$12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5D2E-214C-AA19-0EA9645DCCF9}"/>
            </c:ext>
          </c:extLst>
        </c:ser>
        <c:ser>
          <c:idx val="2"/>
          <c:order val="2"/>
          <c:spPr>
            <a:solidFill>
              <a:srgbClr val="C00000"/>
            </a:solidFill>
            <a:ln w="82550">
              <a:solidFill>
                <a:srgbClr val="C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 w="8255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D2E-214C-AA19-0EA9645DCCF9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 w="82550"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D2E-214C-AA19-0EA9645DCCF9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 w="82550">
                <a:solidFill>
                  <a:schemeClr val="accent5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D2E-214C-AA19-0EA9645DCCF9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 w="82550"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5D2E-214C-AA19-0EA9645DCCF9}"/>
              </c:ext>
            </c:extLst>
          </c:dPt>
          <c:dLbls>
            <c:dLbl>
              <c:idx val="2"/>
              <c:spPr>
                <a:solidFill>
                  <a:schemeClr val="bg1"/>
                </a:solidFill>
                <a:ln>
                  <a:solidFill>
                    <a:schemeClr val="accent6">
                      <a:lumMod val="40000"/>
                      <a:lumOff val="60000"/>
                    </a:schemeClr>
                  </a:solidFill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tr-T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D2E-214C-AA19-0EA9645DCCF9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5">
                    <a:lumMod val="40000"/>
                    <a:lumOff val="60000"/>
                  </a:schemeClr>
                </a:solidFill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'TEST SINAV25'!$C$8:$C$12</c:f>
              <c:strCache>
                <c:ptCount val="5"/>
                <c:pt idx="0">
                  <c:v>0 - 49 ARASI</c:v>
                </c:pt>
                <c:pt idx="1">
                  <c:v>50 - 59 ARASI</c:v>
                </c:pt>
                <c:pt idx="2">
                  <c:v>60 - 69 ARASI</c:v>
                </c:pt>
                <c:pt idx="3">
                  <c:v>70 - 84 ARASI</c:v>
                </c:pt>
                <c:pt idx="4">
                  <c:v>85 - 100 ARASI</c:v>
                </c:pt>
              </c:strCache>
            </c:strRef>
          </c:cat>
          <c:val>
            <c:numRef>
              <c:f>'TEST SINAV25'!$G$8:$G$12</c:f>
              <c:numCache>
                <c:formatCode>General</c:formatCode>
                <c:ptCount val="5"/>
                <c:pt idx="0">
                  <c:v>65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2E-214C-AA19-0EA9645DCC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5762688"/>
        <c:axId val="75768576"/>
      </c:barChart>
      <c:catAx>
        <c:axId val="75762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solidFill>
            <a:schemeClr val="bg1">
              <a:lumMod val="85000"/>
            </a:schemeClr>
          </a:solidFill>
        </c:spPr>
        <c:crossAx val="75768576"/>
        <c:crosses val="autoZero"/>
        <c:auto val="1"/>
        <c:lblAlgn val="ctr"/>
        <c:lblOffset val="100"/>
        <c:noMultiLvlLbl val="0"/>
      </c:catAx>
      <c:valAx>
        <c:axId val="75768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6268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28575">
      <a:solidFill>
        <a:sysClr val="windowText" lastClr="000000"/>
      </a:solidFill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tr-T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133169</xdr:rowOff>
    </xdr:from>
    <xdr:to>
      <xdr:col>7</xdr:col>
      <xdr:colOff>0</xdr:colOff>
      <xdr:row>11</xdr:row>
      <xdr:rowOff>192174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139700</xdr:colOff>
      <xdr:row>0</xdr:row>
      <xdr:rowOff>63500</xdr:rowOff>
    </xdr:from>
    <xdr:to>
      <xdr:col>30</xdr:col>
      <xdr:colOff>127000</xdr:colOff>
      <xdr:row>7</xdr:row>
      <xdr:rowOff>25400</xdr:rowOff>
    </xdr:to>
    <xdr:sp macro="" textlink="">
      <xdr:nvSpPr>
        <xdr:cNvPr id="4" name="Sol Ok 3">
          <a:extLst>
            <a:ext uri="{FF2B5EF4-FFF2-40B4-BE49-F238E27FC236}">
              <a16:creationId xmlns:a16="http://schemas.microsoft.com/office/drawing/2014/main" id="{4DE1BC6C-428B-43FF-3844-56390E048F6C}"/>
            </a:ext>
          </a:extLst>
        </xdr:cNvPr>
        <xdr:cNvSpPr/>
      </xdr:nvSpPr>
      <xdr:spPr>
        <a:xfrm>
          <a:off x="10960100" y="63500"/>
          <a:ext cx="4610100" cy="1485900"/>
        </a:xfrm>
        <a:prstGeom prst="leftArrow">
          <a:avLst>
            <a:gd name="adj1" fmla="val 67094"/>
            <a:gd name="adj2" fmla="val 5598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r-TR" sz="1800" b="1"/>
            <a:t>KURUM BİLGİLERİNİZİ GİRİNİZ</a:t>
          </a:r>
        </a:p>
      </xdr:txBody>
    </xdr:sp>
    <xdr:clientData/>
  </xdr:twoCellAnchor>
  <xdr:twoCellAnchor>
    <xdr:from>
      <xdr:col>16</xdr:col>
      <xdr:colOff>177800</xdr:colOff>
      <xdr:row>18</xdr:row>
      <xdr:rowOff>88900</xdr:rowOff>
    </xdr:from>
    <xdr:to>
      <xdr:col>31</xdr:col>
      <xdr:colOff>241300</xdr:colOff>
      <xdr:row>19</xdr:row>
      <xdr:rowOff>2159000</xdr:rowOff>
    </xdr:to>
    <xdr:sp macro="" textlink="">
      <xdr:nvSpPr>
        <xdr:cNvPr id="5" name="Sol Ok 4">
          <a:extLst>
            <a:ext uri="{FF2B5EF4-FFF2-40B4-BE49-F238E27FC236}">
              <a16:creationId xmlns:a16="http://schemas.microsoft.com/office/drawing/2014/main" id="{713A61B6-56A6-1A47-ADE3-CD4DE22BD6FB}"/>
            </a:ext>
          </a:extLst>
        </xdr:cNvPr>
        <xdr:cNvSpPr/>
      </xdr:nvSpPr>
      <xdr:spPr>
        <a:xfrm>
          <a:off x="10998200" y="4610100"/>
          <a:ext cx="5016500" cy="2273300"/>
        </a:xfrm>
        <a:prstGeom prst="leftArrow">
          <a:avLst>
            <a:gd name="adj1" fmla="val 67094"/>
            <a:gd name="adj2" fmla="val 5598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r-TR" sz="1800" b="1"/>
            <a:t>Dersiniz ile ilgili Öğrenim Çıktılarınızı bu alana yazınız</a:t>
          </a:r>
        </a:p>
      </xdr:txBody>
    </xdr:sp>
    <xdr:clientData/>
  </xdr:twoCellAnchor>
  <xdr:twoCellAnchor>
    <xdr:from>
      <xdr:col>18</xdr:col>
      <xdr:colOff>0</xdr:colOff>
      <xdr:row>32</xdr:row>
      <xdr:rowOff>0</xdr:rowOff>
    </xdr:from>
    <xdr:to>
      <xdr:col>33</xdr:col>
      <xdr:colOff>63500</xdr:colOff>
      <xdr:row>52</xdr:row>
      <xdr:rowOff>81643</xdr:rowOff>
    </xdr:to>
    <xdr:sp macro="" textlink="">
      <xdr:nvSpPr>
        <xdr:cNvPr id="6" name="Sol Ok 5">
          <a:extLst>
            <a:ext uri="{FF2B5EF4-FFF2-40B4-BE49-F238E27FC236}">
              <a16:creationId xmlns:a16="http://schemas.microsoft.com/office/drawing/2014/main" id="{3804B37C-A0A5-D249-B012-2DFC56BFA2F8}"/>
            </a:ext>
          </a:extLst>
        </xdr:cNvPr>
        <xdr:cNvSpPr/>
      </xdr:nvSpPr>
      <xdr:spPr>
        <a:xfrm>
          <a:off x="10531929" y="10341429"/>
          <a:ext cx="4553857" cy="3165928"/>
        </a:xfrm>
        <a:prstGeom prst="leftArrow">
          <a:avLst>
            <a:gd name="adj1" fmla="val 67094"/>
            <a:gd name="adj2" fmla="val 5598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r-TR" sz="1800" b="1"/>
            <a:t>Sınıf Öğrenci Listesi</a:t>
          </a:r>
          <a:r>
            <a:rPr lang="tr-TR" sz="1800" b="1" baseline="0"/>
            <a:t> b</a:t>
          </a:r>
          <a:r>
            <a:rPr lang="tr-TR" sz="1800" b="1"/>
            <a:t>ilgilerinizi</a:t>
          </a:r>
          <a:r>
            <a:rPr lang="tr-TR" sz="1800" b="1" baseline="0"/>
            <a:t> yazınız. Sınava katılmayan öğrenciler ve kopya çeken öğrenci için sınav durumunda açılır menüden seçiniz. Öğrenciin ilgili so</a:t>
          </a:r>
          <a:r>
            <a:rPr lang="en-US" sz="1800" b="1" baseline="0"/>
            <a:t>ru</a:t>
          </a:r>
          <a:r>
            <a:rPr lang="tr-TR" sz="1800" b="1" baseline="0"/>
            <a:t>dan aldığı puanları giriniz.</a:t>
          </a:r>
          <a:endParaRPr lang="tr-TR" sz="1800" b="1"/>
        </a:p>
      </xdr:txBody>
    </xdr:sp>
    <xdr:clientData/>
  </xdr:twoCellAnchor>
  <xdr:twoCellAnchor>
    <xdr:from>
      <xdr:col>16</xdr:col>
      <xdr:colOff>114300</xdr:colOff>
      <xdr:row>8</xdr:row>
      <xdr:rowOff>114300</xdr:rowOff>
    </xdr:from>
    <xdr:to>
      <xdr:col>32</xdr:col>
      <xdr:colOff>190500</xdr:colOff>
      <xdr:row>17</xdr:row>
      <xdr:rowOff>279400</xdr:rowOff>
    </xdr:to>
    <xdr:sp macro="" textlink="">
      <xdr:nvSpPr>
        <xdr:cNvPr id="7" name="Sol Ok 6">
          <a:extLst>
            <a:ext uri="{FF2B5EF4-FFF2-40B4-BE49-F238E27FC236}">
              <a16:creationId xmlns:a16="http://schemas.microsoft.com/office/drawing/2014/main" id="{808F4F98-31E0-6743-95F6-AC3EAFD3A4F8}"/>
            </a:ext>
          </a:extLst>
        </xdr:cNvPr>
        <xdr:cNvSpPr/>
      </xdr:nvSpPr>
      <xdr:spPr>
        <a:xfrm>
          <a:off x="10934700" y="1841500"/>
          <a:ext cx="5359400" cy="2667000"/>
        </a:xfrm>
        <a:prstGeom prst="leftArrow">
          <a:avLst>
            <a:gd name="adj1" fmla="val 67094"/>
            <a:gd name="adj2" fmla="val 5598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800" b="1">
              <a:solidFill>
                <a:schemeClr val="tx1"/>
              </a:solidFill>
            </a:rPr>
            <a:t>tüm verilerinizi girince</a:t>
          </a:r>
          <a:r>
            <a:rPr lang="tr-TR" sz="1800" b="1" baseline="0">
              <a:solidFill>
                <a:schemeClr val="tx1"/>
              </a:solidFill>
            </a:rPr>
            <a:t> bu kısımda istatistiki verilere ve sınav yorumuna ulaşabilirsiniz.</a:t>
          </a:r>
        </a:p>
      </xdr:txBody>
    </xdr:sp>
    <xdr:clientData/>
  </xdr:twoCellAnchor>
  <xdr:twoCellAnchor>
    <xdr:from>
      <xdr:col>16</xdr:col>
      <xdr:colOff>304800</xdr:colOff>
      <xdr:row>20</xdr:row>
      <xdr:rowOff>76200</xdr:rowOff>
    </xdr:from>
    <xdr:to>
      <xdr:col>33</xdr:col>
      <xdr:colOff>50800</xdr:colOff>
      <xdr:row>27</xdr:row>
      <xdr:rowOff>241300</xdr:rowOff>
    </xdr:to>
    <xdr:sp macro="" textlink="">
      <xdr:nvSpPr>
        <xdr:cNvPr id="8" name="Sol Ok 7">
          <a:extLst>
            <a:ext uri="{FF2B5EF4-FFF2-40B4-BE49-F238E27FC236}">
              <a16:creationId xmlns:a16="http://schemas.microsoft.com/office/drawing/2014/main" id="{AF00A155-98F4-744B-883F-2AA6F250ED92}"/>
            </a:ext>
          </a:extLst>
        </xdr:cNvPr>
        <xdr:cNvSpPr/>
      </xdr:nvSpPr>
      <xdr:spPr>
        <a:xfrm>
          <a:off x="11125200" y="7124700"/>
          <a:ext cx="5359400" cy="2667000"/>
        </a:xfrm>
        <a:prstGeom prst="leftArrow">
          <a:avLst>
            <a:gd name="adj1" fmla="val 67094"/>
            <a:gd name="adj2" fmla="val 5598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800" b="1">
              <a:solidFill>
                <a:schemeClr val="tx1"/>
              </a:solidFill>
            </a:rPr>
            <a:t>bu kısımda ilgili</a:t>
          </a:r>
          <a:r>
            <a:rPr lang="tr-TR" sz="1800" b="1" baseline="0">
              <a:solidFill>
                <a:schemeClr val="tx1"/>
              </a:solidFill>
            </a:rPr>
            <a:t> soruyla ilgili istatistiki bilgiler ve konu soru analizinize ulaşabilirsiniz.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91440</xdr:rowOff>
    </xdr:from>
    <xdr:to>
      <xdr:col>8</xdr:col>
      <xdr:colOff>254000</xdr:colOff>
      <xdr:row>12</xdr:row>
      <xdr:rowOff>38100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41B310C0-8776-694B-BA13-1D82A94AF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139700</xdr:colOff>
      <xdr:row>0</xdr:row>
      <xdr:rowOff>63500</xdr:rowOff>
    </xdr:from>
    <xdr:to>
      <xdr:col>45</xdr:col>
      <xdr:colOff>127000</xdr:colOff>
      <xdr:row>7</xdr:row>
      <xdr:rowOff>25400</xdr:rowOff>
    </xdr:to>
    <xdr:sp macro="" textlink="">
      <xdr:nvSpPr>
        <xdr:cNvPr id="3" name="Sol Ok 2">
          <a:extLst>
            <a:ext uri="{FF2B5EF4-FFF2-40B4-BE49-F238E27FC236}">
              <a16:creationId xmlns:a16="http://schemas.microsoft.com/office/drawing/2014/main" id="{09F5FCB2-1755-D84B-A044-E8F586CF77DB}"/>
            </a:ext>
          </a:extLst>
        </xdr:cNvPr>
        <xdr:cNvSpPr/>
      </xdr:nvSpPr>
      <xdr:spPr>
        <a:xfrm>
          <a:off x="10960100" y="63500"/>
          <a:ext cx="4610100" cy="1485900"/>
        </a:xfrm>
        <a:prstGeom prst="leftArrow">
          <a:avLst>
            <a:gd name="adj1" fmla="val 67094"/>
            <a:gd name="adj2" fmla="val 5598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r-TR" sz="1800" b="1"/>
            <a:t>KURUM BİLGİLERİNİZİ GİRİNİZ</a:t>
          </a:r>
        </a:p>
      </xdr:txBody>
    </xdr:sp>
    <xdr:clientData/>
  </xdr:twoCellAnchor>
  <xdr:twoCellAnchor>
    <xdr:from>
      <xdr:col>31</xdr:col>
      <xdr:colOff>190500</xdr:colOff>
      <xdr:row>18</xdr:row>
      <xdr:rowOff>25400</xdr:rowOff>
    </xdr:from>
    <xdr:to>
      <xdr:col>46</xdr:col>
      <xdr:colOff>254000</xdr:colOff>
      <xdr:row>18</xdr:row>
      <xdr:rowOff>2298700</xdr:rowOff>
    </xdr:to>
    <xdr:sp macro="" textlink="">
      <xdr:nvSpPr>
        <xdr:cNvPr id="4" name="Sol Ok 3">
          <a:extLst>
            <a:ext uri="{FF2B5EF4-FFF2-40B4-BE49-F238E27FC236}">
              <a16:creationId xmlns:a16="http://schemas.microsoft.com/office/drawing/2014/main" id="{E9265CD9-3D56-7C45-BD10-851CC118176F}"/>
            </a:ext>
          </a:extLst>
        </xdr:cNvPr>
        <xdr:cNvSpPr/>
      </xdr:nvSpPr>
      <xdr:spPr>
        <a:xfrm>
          <a:off x="20751800" y="4737100"/>
          <a:ext cx="4635500" cy="2273300"/>
        </a:xfrm>
        <a:prstGeom prst="leftArrow">
          <a:avLst>
            <a:gd name="adj1" fmla="val 67094"/>
            <a:gd name="adj2" fmla="val 5598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800" b="1" baseline="0"/>
            <a:t>D</a:t>
          </a:r>
          <a:r>
            <a:rPr lang="tr-TR" sz="1800" b="1" baseline="0"/>
            <a:t>ersiniz ile ilg</a:t>
          </a:r>
          <a:r>
            <a:rPr lang="en-US" sz="1800" b="1" baseline="0"/>
            <a:t>i</a:t>
          </a:r>
          <a:r>
            <a:rPr lang="tr-TR" sz="1800" b="1" baseline="0"/>
            <a:t>li </a:t>
          </a:r>
          <a:r>
            <a:rPr lang="en-US" sz="1800" b="1" baseline="0"/>
            <a:t>Öğrenim Çıktılarınızı bu alana yazınız</a:t>
          </a:r>
          <a:endParaRPr lang="tr-TR" sz="1800" b="1"/>
        </a:p>
      </xdr:txBody>
    </xdr:sp>
    <xdr:clientData/>
  </xdr:twoCellAnchor>
  <xdr:twoCellAnchor>
    <xdr:from>
      <xdr:col>32</xdr:col>
      <xdr:colOff>76200</xdr:colOff>
      <xdr:row>31</xdr:row>
      <xdr:rowOff>0</xdr:rowOff>
    </xdr:from>
    <xdr:to>
      <xdr:col>47</xdr:col>
      <xdr:colOff>139700</xdr:colOff>
      <xdr:row>45</xdr:row>
      <xdr:rowOff>139700</xdr:rowOff>
    </xdr:to>
    <xdr:sp macro="" textlink="">
      <xdr:nvSpPr>
        <xdr:cNvPr id="5" name="Sol Ok 4">
          <a:extLst>
            <a:ext uri="{FF2B5EF4-FFF2-40B4-BE49-F238E27FC236}">
              <a16:creationId xmlns:a16="http://schemas.microsoft.com/office/drawing/2014/main" id="{BDCE4670-9246-EE4F-86C9-4FFE67100436}"/>
            </a:ext>
          </a:extLst>
        </xdr:cNvPr>
        <xdr:cNvSpPr/>
      </xdr:nvSpPr>
      <xdr:spPr>
        <a:xfrm>
          <a:off x="18846800" y="10477500"/>
          <a:ext cx="5016500" cy="2273300"/>
        </a:xfrm>
        <a:prstGeom prst="leftArrow">
          <a:avLst>
            <a:gd name="adj1" fmla="val 67094"/>
            <a:gd name="adj2" fmla="val 5598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r-TR" sz="1800" b="1"/>
            <a:t>Sınıf Öğrenci Listesi</a:t>
          </a:r>
          <a:r>
            <a:rPr lang="tr-TR" sz="1800" b="1" baseline="0"/>
            <a:t> b</a:t>
          </a:r>
          <a:r>
            <a:rPr lang="tr-TR" sz="1800" b="1"/>
            <a:t>ilgilerinizi</a:t>
          </a:r>
          <a:r>
            <a:rPr lang="tr-TR" sz="1800" b="1" baseline="0"/>
            <a:t> yazınız. Sınava katılmayan öğrenciler ve kopya çeken öğrenci için sınav durumunda açılır menüden seçiniz. Öğrenciin ilgili sourdan aldığı puanları giriniz.</a:t>
          </a:r>
          <a:endParaRPr lang="tr-TR" sz="1800" b="1"/>
        </a:p>
      </xdr:txBody>
    </xdr:sp>
    <xdr:clientData/>
  </xdr:twoCellAnchor>
  <xdr:twoCellAnchor>
    <xdr:from>
      <xdr:col>31</xdr:col>
      <xdr:colOff>101600</xdr:colOff>
      <xdr:row>9</xdr:row>
      <xdr:rowOff>101600</xdr:rowOff>
    </xdr:from>
    <xdr:to>
      <xdr:col>47</xdr:col>
      <xdr:colOff>177800</xdr:colOff>
      <xdr:row>17</xdr:row>
      <xdr:rowOff>177800</xdr:rowOff>
    </xdr:to>
    <xdr:sp macro="" textlink="">
      <xdr:nvSpPr>
        <xdr:cNvPr id="6" name="Sol Ok 5">
          <a:extLst>
            <a:ext uri="{FF2B5EF4-FFF2-40B4-BE49-F238E27FC236}">
              <a16:creationId xmlns:a16="http://schemas.microsoft.com/office/drawing/2014/main" id="{32C38988-C28C-D845-A589-B3AB5A86DFCC}"/>
            </a:ext>
          </a:extLst>
        </xdr:cNvPr>
        <xdr:cNvSpPr/>
      </xdr:nvSpPr>
      <xdr:spPr>
        <a:xfrm>
          <a:off x="20662900" y="1993900"/>
          <a:ext cx="4953000" cy="2692400"/>
        </a:xfrm>
        <a:prstGeom prst="leftArrow">
          <a:avLst>
            <a:gd name="adj1" fmla="val 67094"/>
            <a:gd name="adj2" fmla="val 5598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800" b="1">
              <a:solidFill>
                <a:schemeClr val="tx1"/>
              </a:solidFill>
            </a:rPr>
            <a:t>tüm verilerinizi girince</a:t>
          </a:r>
          <a:r>
            <a:rPr lang="tr-TR" sz="1800" b="1" baseline="0">
              <a:solidFill>
                <a:schemeClr val="tx1"/>
              </a:solidFill>
            </a:rPr>
            <a:t> bu kısımda istatistiki verilere ve sınav yorumuna ulaşabilirsiniz.</a:t>
          </a:r>
        </a:p>
      </xdr:txBody>
    </xdr:sp>
    <xdr:clientData/>
  </xdr:twoCellAnchor>
  <xdr:twoCellAnchor>
    <xdr:from>
      <xdr:col>31</xdr:col>
      <xdr:colOff>304800</xdr:colOff>
      <xdr:row>19</xdr:row>
      <xdr:rowOff>76200</xdr:rowOff>
    </xdr:from>
    <xdr:to>
      <xdr:col>48</xdr:col>
      <xdr:colOff>50800</xdr:colOff>
      <xdr:row>26</xdr:row>
      <xdr:rowOff>241300</xdr:rowOff>
    </xdr:to>
    <xdr:sp macro="" textlink="">
      <xdr:nvSpPr>
        <xdr:cNvPr id="7" name="Sol Ok 6">
          <a:extLst>
            <a:ext uri="{FF2B5EF4-FFF2-40B4-BE49-F238E27FC236}">
              <a16:creationId xmlns:a16="http://schemas.microsoft.com/office/drawing/2014/main" id="{F5ABB0E5-2FD9-4642-B2B2-05F6E9E3E67C}"/>
            </a:ext>
          </a:extLst>
        </xdr:cNvPr>
        <xdr:cNvSpPr/>
      </xdr:nvSpPr>
      <xdr:spPr>
        <a:xfrm>
          <a:off x="11125200" y="7162800"/>
          <a:ext cx="5359400" cy="2667000"/>
        </a:xfrm>
        <a:prstGeom prst="leftArrow">
          <a:avLst>
            <a:gd name="adj1" fmla="val 67094"/>
            <a:gd name="adj2" fmla="val 5598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800" b="1">
              <a:solidFill>
                <a:schemeClr val="tx1"/>
              </a:solidFill>
            </a:rPr>
            <a:t>bu kısımda ilgili</a:t>
          </a:r>
          <a:r>
            <a:rPr lang="tr-TR" sz="1800" b="1" baseline="0">
              <a:solidFill>
                <a:schemeClr val="tx1"/>
              </a:solidFill>
            </a:rPr>
            <a:t> soruyla ilgili istatistiki bilgiler ve konu soru analizinize ulaşabilirsiniz.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">
    <pageSetUpPr fitToPage="1"/>
  </sheetPr>
  <dimension ref="A1:AD229"/>
  <sheetViews>
    <sheetView topLeftCell="A3" zoomScaleNormal="100" zoomScaleSheetLayoutView="110" workbookViewId="0">
      <selection activeCell="D30" sqref="D30"/>
    </sheetView>
  </sheetViews>
  <sheetFormatPr defaultColWidth="4.28515625" defaultRowHeight="15"/>
  <cols>
    <col min="1" max="1" width="5.85546875" style="3" customWidth="1"/>
    <col min="2" max="2" width="8.140625" style="3" bestFit="1" customWidth="1"/>
    <col min="3" max="3" width="18.28515625" style="3" bestFit="1" customWidth="1"/>
    <col min="4" max="4" width="7.28515625" style="2" bestFit="1" customWidth="1"/>
    <col min="5" max="14" width="10" style="2" customWidth="1"/>
    <col min="15" max="15" width="5.85546875" style="3" customWidth="1"/>
    <col min="16" max="16" width="2.140625" style="2" hidden="1" customWidth="1"/>
    <col min="17" max="16384" width="4.28515625" style="3"/>
  </cols>
  <sheetData>
    <row r="1" spans="1:30" ht="25.5" thickBot="1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0" ht="15.75">
      <c r="A2" s="68" t="s">
        <v>2</v>
      </c>
      <c r="B2" s="69"/>
      <c r="C2" s="69"/>
      <c r="D2" s="70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30" ht="15.75">
      <c r="A3" s="71" t="s">
        <v>0</v>
      </c>
      <c r="B3" s="72"/>
      <c r="C3" s="72"/>
      <c r="D3" s="73"/>
      <c r="E3" s="63" t="s">
        <v>66</v>
      </c>
      <c r="F3" s="63"/>
      <c r="G3" s="63"/>
      <c r="H3" s="58" t="s">
        <v>49</v>
      </c>
      <c r="I3" s="58"/>
      <c r="J3" s="63"/>
      <c r="K3" s="63"/>
      <c r="L3" s="63"/>
      <c r="M3" s="63"/>
      <c r="N3" s="63"/>
      <c r="O3" s="64"/>
    </row>
    <row r="4" spans="1:30" ht="15.75">
      <c r="A4" s="71" t="s">
        <v>3</v>
      </c>
      <c r="B4" s="72"/>
      <c r="C4" s="72"/>
      <c r="D4" s="73"/>
      <c r="E4" s="63"/>
      <c r="F4" s="63"/>
      <c r="G4" s="63"/>
      <c r="H4" s="58" t="s">
        <v>1</v>
      </c>
      <c r="I4" s="58"/>
      <c r="J4" s="65"/>
      <c r="K4" s="66"/>
      <c r="L4" s="66"/>
      <c r="M4" s="66"/>
      <c r="N4" s="66"/>
      <c r="O4" s="67"/>
      <c r="P4" s="32"/>
      <c r="Q4"/>
      <c r="R4"/>
      <c r="S4"/>
      <c r="T4"/>
      <c r="U4"/>
      <c r="V4" s="28"/>
      <c r="W4" s="28"/>
      <c r="X4" s="28"/>
      <c r="Y4" s="28"/>
      <c r="Z4" s="28"/>
      <c r="AA4" s="28"/>
      <c r="AB4" s="28"/>
      <c r="AC4" s="28"/>
      <c r="AD4" s="29"/>
    </row>
    <row r="5" spans="1:30" ht="16.5" thickBot="1">
      <c r="A5" s="74" t="s">
        <v>1</v>
      </c>
      <c r="B5" s="75"/>
      <c r="C5" s="75"/>
      <c r="D5" s="76"/>
      <c r="E5" s="79"/>
      <c r="F5" s="79"/>
      <c r="G5" s="79"/>
      <c r="H5" s="59" t="s">
        <v>54</v>
      </c>
      <c r="I5" s="59"/>
      <c r="J5" s="60"/>
      <c r="K5" s="61"/>
      <c r="L5" s="61"/>
      <c r="M5" s="61"/>
      <c r="N5" s="61"/>
      <c r="O5" s="62"/>
      <c r="P5" s="33"/>
      <c r="Q5"/>
      <c r="R5"/>
      <c r="S5"/>
      <c r="T5"/>
      <c r="U5"/>
      <c r="V5" s="30"/>
      <c r="W5" s="30"/>
      <c r="X5" s="30"/>
      <c r="Y5" s="30"/>
      <c r="Z5" s="30"/>
      <c r="AA5" s="30"/>
      <c r="AB5" s="30"/>
      <c r="AC5" s="30"/>
      <c r="AD5" s="31"/>
    </row>
    <row r="6" spans="1:30" ht="12" customHeight="1" thickBo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Q6"/>
      <c r="R6"/>
      <c r="S6"/>
      <c r="T6"/>
      <c r="U6"/>
    </row>
    <row r="7" spans="1:30" ht="15" customHeight="1">
      <c r="C7" s="86" t="s">
        <v>7</v>
      </c>
      <c r="D7" s="86"/>
      <c r="E7" s="86"/>
      <c r="F7" s="86"/>
      <c r="G7" s="86"/>
      <c r="H7" s="80" t="s">
        <v>15</v>
      </c>
      <c r="I7" s="81"/>
      <c r="J7" s="23">
        <f>COUNTA($B$29:$B$229)-COUNTIF($D$29:$D$229,"G")-COUNTIF($D$29:$D$229,"K")</f>
        <v>100</v>
      </c>
      <c r="K7" s="90" t="s">
        <v>17</v>
      </c>
      <c r="L7" s="90"/>
      <c r="M7" s="108">
        <f>IF($J$7=0,"",AVERAGE(O29:O229))</f>
        <v>0.5252525252525253</v>
      </c>
      <c r="N7" s="108"/>
      <c r="O7" s="109"/>
    </row>
    <row r="8" spans="1:30" ht="15" customHeight="1">
      <c r="C8" s="89" t="s">
        <v>11</v>
      </c>
      <c r="D8" s="89"/>
      <c r="E8" s="89"/>
      <c r="F8" s="89"/>
      <c r="G8" s="2">
        <f>COUNTIF($P$29:$P$229,1)</f>
        <v>40</v>
      </c>
      <c r="H8" s="51" t="s">
        <v>13</v>
      </c>
      <c r="I8" s="52"/>
      <c r="J8" s="24">
        <f>COUNTIF($P$29:$P$229,"&gt;1")</f>
        <v>1</v>
      </c>
      <c r="K8" s="91" t="s">
        <v>18</v>
      </c>
      <c r="L8" s="91"/>
      <c r="M8" s="110">
        <f>IF($J$7=0,"",MEDIAN(O29:O229))</f>
        <v>0</v>
      </c>
      <c r="N8" s="110"/>
      <c r="O8" s="111"/>
    </row>
    <row r="9" spans="1:30" ht="15" customHeight="1">
      <c r="C9" s="89" t="s">
        <v>8</v>
      </c>
      <c r="D9" s="89"/>
      <c r="E9" s="89"/>
      <c r="F9" s="89"/>
      <c r="G9" s="2">
        <f>COUNTIF($P$29:$P$69,2)</f>
        <v>1</v>
      </c>
      <c r="H9" s="51" t="s">
        <v>14</v>
      </c>
      <c r="I9" s="52"/>
      <c r="J9" s="24">
        <f>COUNTIF($P$29:$P$229,"1")</f>
        <v>40</v>
      </c>
      <c r="K9" s="91" t="s">
        <v>19</v>
      </c>
      <c r="L9" s="91"/>
      <c r="M9" s="110">
        <f>IF($J$7=0,"",(LARGE(O29:O229,1)-SMALL(O29:O229,1)))</f>
        <v>52</v>
      </c>
      <c r="N9" s="110"/>
      <c r="O9" s="111"/>
    </row>
    <row r="10" spans="1:30" ht="15" customHeight="1">
      <c r="C10" s="89" t="s">
        <v>9</v>
      </c>
      <c r="D10" s="89"/>
      <c r="E10" s="89"/>
      <c r="F10" s="89"/>
      <c r="G10" s="2">
        <f>COUNTIF($P$29:$P$69,3)</f>
        <v>0</v>
      </c>
      <c r="H10" s="51" t="s">
        <v>16</v>
      </c>
      <c r="I10" s="52"/>
      <c r="J10" s="24">
        <f>IF($J$7=0,"",100*J8/$J$7)</f>
        <v>1</v>
      </c>
      <c r="K10" s="91" t="s">
        <v>20</v>
      </c>
      <c r="L10" s="91"/>
      <c r="M10" s="112">
        <f>IF($J$7=0,"",(STDEV(O29:O229)))</f>
        <v>5.2261966393479033</v>
      </c>
      <c r="N10" s="112"/>
      <c r="O10" s="113"/>
    </row>
    <row r="11" spans="1:30" ht="15" customHeight="1">
      <c r="C11" s="89" t="s">
        <v>10</v>
      </c>
      <c r="D11" s="89"/>
      <c r="E11" s="89"/>
      <c r="F11" s="89"/>
      <c r="G11" s="2">
        <f>COUNTIF($P$29:$P$69,4)</f>
        <v>0</v>
      </c>
      <c r="H11" s="53" t="s">
        <v>46</v>
      </c>
      <c r="I11" s="54"/>
      <c r="J11" s="25">
        <f>COUNTIF(D29:D229,"Girmedi")</f>
        <v>1</v>
      </c>
      <c r="K11" s="91" t="s">
        <v>22</v>
      </c>
      <c r="L11" s="91"/>
      <c r="M11" s="114">
        <f>IF($J$7=0,"",IF(M10=0,"",(3*($M$7-$M$8)/$M$10)))</f>
        <v>0.30151134457776363</v>
      </c>
      <c r="N11" s="114"/>
      <c r="O11" s="115"/>
    </row>
    <row r="12" spans="1:30" ht="16.5" thickBot="1">
      <c r="C12" s="89" t="s">
        <v>12</v>
      </c>
      <c r="D12" s="89"/>
      <c r="E12" s="89"/>
      <c r="F12" s="89"/>
      <c r="G12" s="2">
        <f>COUNTIF($P$29:$P$69,5)</f>
        <v>0</v>
      </c>
      <c r="H12" s="55" t="s">
        <v>44</v>
      </c>
      <c r="I12" s="56"/>
      <c r="J12" s="26">
        <f>COUNTIF(D29:D229,"Kopya")</f>
        <v>0</v>
      </c>
      <c r="K12" s="104" t="s">
        <v>21</v>
      </c>
      <c r="L12" s="104"/>
      <c r="M12" s="105" t="str">
        <f>IF(L11="","",(IF(L11&lt;=0,"SINAV KOLAY",IF(L11&lt;0.1,"SINAV HAFİF ZOR",IF(L11&lt;=0.25,"SINAV ORTA ZOR","SINAV ÇOK ZOR")))))</f>
        <v/>
      </c>
      <c r="N12" s="106"/>
      <c r="O12" s="107"/>
    </row>
    <row r="13" spans="1:30" ht="15.75">
      <c r="E13" s="1"/>
      <c r="F13" s="1"/>
      <c r="G13" s="1"/>
      <c r="H13" s="1"/>
      <c r="I13" s="1"/>
      <c r="J13" s="3"/>
      <c r="K13" s="3"/>
      <c r="L13" s="3"/>
      <c r="M13" s="3"/>
      <c r="N13" s="3"/>
    </row>
    <row r="14" spans="1:30" ht="15.75">
      <c r="A14" s="47" t="s">
        <v>23</v>
      </c>
      <c r="B14" s="47"/>
      <c r="C14" s="47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30" ht="15" customHeight="1">
      <c r="A15" s="92" t="str">
        <f>IF(M9=0,"Tüm öğrenciler yapılan sınavdan eşit puan aldıkları için ististiksel olarak yorum yapılamaz.","     "&amp;IF(M12="","",(IF($M$12="SINAV KOLAY","Sınavın Çarpıklık Değerine (Zorluk Derecesine) göre; Sınav Kolaydır. Sınav öğrenci seviyesinin altındadır yada beklenen davranışlar çok iyi kazanılmıştır.",IF($M$12="SINAV HAFİF ZOR","Sınavın Çarpıklık Değerine (Zorluk Derecesine) göre; Sınav Hafif Zordur. Sınav öğrenci seviyesindedir yada beklenen davranışlar kazanılmıştır.",IF($M$12="SINAV ORTA ZOR","Sınavın Çarpıklık Değerine (Zorluk Derecesine) göre; Sınav Orta Zordur. Sınav öğrenci seviyesinin biraz üzerindedir yada beklenen davranışların bir kısmı kazanılmamıştır.",IF($M$12="SINAV ÇOK ZOR","Sınavın Çarpıklık Değerine (Zorluk Derecesine) göre; Sınav Çok Zordur. Sınav öğrenci seviyesinin üzerindedir yada beklenen davranışlar kazanılmamıştır.",""))))&amp;IF($M$9&gt;=$O$21/2+10," Dizi genişliği büyük olduğundan öğrenciler arasında belirgin bir seviye farkı vardır.",IF($M$9&lt;=$O$21/2-10," Dizi genişliği küçük olduğundan öğrencilerin çoğunluğu aynı seviyededir."," Dizi genişliği beklenen değerdedir ve öğrenciler arasında seviye farkı yoktur."))&amp;IF($M$9/$M$10&lt;4," Standart Sapma büyüktür ve Sınavın güvenilirliği yüksektir.",IF($M$9/$M$10&gt;6," Standart Sapma küçüktür ve Sınavın güvenilirliği düşüktür."," Standart Sapma beklenen değerdedir ve Sınavın güvenilirliği iyidir.")))))</f>
        <v xml:space="preserve">     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  <row r="16" spans="1:30" ht="36.950000000000003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1:16" ht="51" customHeight="1" thickBot="1">
      <c r="A17" s="93" t="str">
        <f>IF(COUNTIF(E26:N26,"GERİ BİLDİRİM VERİLMELİ")&gt;0,"     "&amp;IF(E26="GERİ BİLDİRİM VERİLMELİ",E20,"")&amp;IF(F26="GERİ BİLDİRİM VERİLMELİ"," - "&amp;F20,"")&amp;IF(G26="GERİ BİLDİRİM VERİLMELİ"," - "&amp;G20,"")&amp;IF(H26="GERİ BİLDİRİM VERİLMELİ"," - "&amp;H20,"")&amp;IF(I26="GERİ BİLDİRİM VERİLMELİ"," - "&amp;I20,"")&amp;IF(J26="GERİ BİLDİRİM VERİLMELİ"," - "&amp;J20,"")&amp;IF(K26="GERİ BİLDİRİM VERİLMELİ"," - "&amp;K20,"")&amp;IF(L26="GERİ BİLDİRİM VERİLMELİ"," - "&amp;L20,"")&amp;IF(M26="GERİ BİLDİRİM VERİLMELİ"," - "&amp;M20,"")&amp;IF(N26="GERİ BİLDİRİM VERİLMELİ"," - "&amp;N20,"")&amp;" kazanımı(ları) için geri bildirim verilmelidir.","     Tüm kazanımlar anlaşılmıştır.")</f>
        <v xml:space="preserve">     KAZANIM 1 - KAZANIM 2 - KAZANIM 3 - KAZANIM 4 - KAZANIM 5 - KAZANIM 6 - KAZANIM 7 - KAZANIM 8 - KAZANIM 9 - KAZANIM 10 kazanımı(ları) için geri bildirim verilmelidir.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</row>
    <row r="18" spans="1:16" ht="23.1" customHeight="1" thickBot="1">
      <c r="A18" s="99"/>
      <c r="B18" s="100"/>
      <c r="C18" s="100"/>
      <c r="D18" s="100"/>
      <c r="E18" s="100"/>
      <c r="F18" s="100"/>
      <c r="G18" s="101"/>
      <c r="H18" s="97"/>
      <c r="I18" s="102"/>
      <c r="J18" s="103"/>
      <c r="K18" s="94" t="s">
        <v>45</v>
      </c>
      <c r="L18" s="95"/>
      <c r="M18" s="96"/>
      <c r="N18" s="97"/>
      <c r="O18" s="98"/>
    </row>
    <row r="19" spans="1:16" ht="15.75">
      <c r="A19" s="48" t="s">
        <v>4</v>
      </c>
      <c r="B19" s="49"/>
      <c r="C19" s="49"/>
      <c r="D19" s="50"/>
      <c r="E19" s="4">
        <v>1</v>
      </c>
      <c r="F19" s="4">
        <v>2</v>
      </c>
      <c r="G19" s="4">
        <v>3</v>
      </c>
      <c r="H19" s="4">
        <v>4</v>
      </c>
      <c r="I19" s="4">
        <v>5</v>
      </c>
      <c r="J19" s="4">
        <v>6</v>
      </c>
      <c r="K19" s="4">
        <v>7</v>
      </c>
      <c r="L19" s="4">
        <v>8</v>
      </c>
      <c r="M19" s="4">
        <v>9</v>
      </c>
      <c r="N19" s="4">
        <v>10</v>
      </c>
      <c r="O19" s="87" t="s">
        <v>31</v>
      </c>
    </row>
    <row r="20" spans="1:16" ht="183" customHeight="1">
      <c r="A20" s="38" t="s">
        <v>5</v>
      </c>
      <c r="B20" s="39"/>
      <c r="C20" s="39"/>
      <c r="D20" s="40"/>
      <c r="E20" s="18" t="s">
        <v>34</v>
      </c>
      <c r="F20" s="18" t="s">
        <v>35</v>
      </c>
      <c r="G20" s="18" t="s">
        <v>36</v>
      </c>
      <c r="H20" s="18" t="s">
        <v>37</v>
      </c>
      <c r="I20" s="18" t="s">
        <v>38</v>
      </c>
      <c r="J20" s="18" t="s">
        <v>39</v>
      </c>
      <c r="K20" s="18" t="s">
        <v>40</v>
      </c>
      <c r="L20" s="18" t="s">
        <v>41</v>
      </c>
      <c r="M20" s="18" t="s">
        <v>42</v>
      </c>
      <c r="N20" s="18" t="s">
        <v>43</v>
      </c>
      <c r="O20" s="88"/>
    </row>
    <row r="21" spans="1:16" ht="15.75">
      <c r="A21" s="41" t="s">
        <v>6</v>
      </c>
      <c r="B21" s="42"/>
      <c r="C21" s="42"/>
      <c r="D21" s="43"/>
      <c r="E21" s="19">
        <v>10</v>
      </c>
      <c r="F21" s="19">
        <v>10</v>
      </c>
      <c r="G21" s="19">
        <v>10</v>
      </c>
      <c r="H21" s="19">
        <v>10</v>
      </c>
      <c r="I21" s="19">
        <v>10</v>
      </c>
      <c r="J21" s="19">
        <v>10</v>
      </c>
      <c r="K21" s="19">
        <v>10</v>
      </c>
      <c r="L21" s="19">
        <v>10</v>
      </c>
      <c r="M21" s="19">
        <v>10</v>
      </c>
      <c r="N21" s="19">
        <v>10</v>
      </c>
      <c r="O21" s="9">
        <f>SUM(E21:N21)</f>
        <v>100</v>
      </c>
    </row>
    <row r="22" spans="1:16" ht="15.75">
      <c r="A22" s="44" t="s">
        <v>62</v>
      </c>
      <c r="B22" s="45"/>
      <c r="C22" s="45"/>
      <c r="D22" s="46"/>
      <c r="E22" s="10">
        <f>IF(E21="","",COUNTA(E29:E95))</f>
        <v>1</v>
      </c>
      <c r="F22" s="10">
        <f t="shared" ref="F22:N22" si="0">IF(F21="","",COUNTA(F29:F69))</f>
        <v>1</v>
      </c>
      <c r="G22" s="10">
        <f t="shared" si="0"/>
        <v>1</v>
      </c>
      <c r="H22" s="10">
        <f t="shared" si="0"/>
        <v>1</v>
      </c>
      <c r="I22" s="10">
        <f t="shared" si="0"/>
        <v>1</v>
      </c>
      <c r="J22" s="10">
        <f t="shared" si="0"/>
        <v>1</v>
      </c>
      <c r="K22" s="10">
        <f t="shared" si="0"/>
        <v>0</v>
      </c>
      <c r="L22" s="10">
        <f t="shared" si="0"/>
        <v>1</v>
      </c>
      <c r="M22" s="10">
        <f t="shared" si="0"/>
        <v>1</v>
      </c>
      <c r="N22" s="10">
        <f t="shared" si="0"/>
        <v>0</v>
      </c>
      <c r="O22" s="11">
        <f>IF(O21=0,"",AVERAGE(E22:N22))</f>
        <v>0.8</v>
      </c>
    </row>
    <row r="23" spans="1:16" ht="15.75">
      <c r="A23" s="44" t="s">
        <v>61</v>
      </c>
      <c r="B23" s="45"/>
      <c r="C23" s="45"/>
      <c r="D23" s="46"/>
      <c r="E23" s="10">
        <f>IF(E21="","",$J$7-E22)</f>
        <v>99</v>
      </c>
      <c r="F23" s="10">
        <f t="shared" ref="F23:N23" si="1">IF(F21="","",$J$7-F22)</f>
        <v>99</v>
      </c>
      <c r="G23" s="10">
        <f t="shared" si="1"/>
        <v>99</v>
      </c>
      <c r="H23" s="10">
        <f t="shared" si="1"/>
        <v>99</v>
      </c>
      <c r="I23" s="10">
        <f t="shared" si="1"/>
        <v>99</v>
      </c>
      <c r="J23" s="10">
        <f t="shared" si="1"/>
        <v>99</v>
      </c>
      <c r="K23" s="10">
        <f t="shared" si="1"/>
        <v>100</v>
      </c>
      <c r="L23" s="10">
        <f t="shared" si="1"/>
        <v>99</v>
      </c>
      <c r="M23" s="10">
        <f t="shared" si="1"/>
        <v>99</v>
      </c>
      <c r="N23" s="10">
        <f t="shared" si="1"/>
        <v>100</v>
      </c>
      <c r="O23" s="11">
        <f>IF(O21=0,"",AVERAGE(E23:N23))</f>
        <v>99.2</v>
      </c>
    </row>
    <row r="24" spans="1:16" ht="15.75">
      <c r="A24" s="44" t="s">
        <v>24</v>
      </c>
      <c r="B24" s="45"/>
      <c r="C24" s="45"/>
      <c r="D24" s="46"/>
      <c r="E24" s="12">
        <f>IF($J$7=0,"",IF(E21="","",100*E22/$J$7))</f>
        <v>1</v>
      </c>
      <c r="F24" s="12">
        <f t="shared" ref="F24:N24" si="2">IF($J$7=0,"",IF(F21="","",100*F22/$J$7))</f>
        <v>1</v>
      </c>
      <c r="G24" s="12">
        <f t="shared" si="2"/>
        <v>1</v>
      </c>
      <c r="H24" s="12">
        <f t="shared" si="2"/>
        <v>1</v>
      </c>
      <c r="I24" s="12">
        <f t="shared" si="2"/>
        <v>1</v>
      </c>
      <c r="J24" s="12">
        <f t="shared" si="2"/>
        <v>1</v>
      </c>
      <c r="K24" s="12">
        <f t="shared" si="2"/>
        <v>0</v>
      </c>
      <c r="L24" s="12">
        <f t="shared" si="2"/>
        <v>1</v>
      </c>
      <c r="M24" s="12">
        <f t="shared" si="2"/>
        <v>1</v>
      </c>
      <c r="N24" s="12">
        <f t="shared" si="2"/>
        <v>0</v>
      </c>
      <c r="O24" s="11">
        <f>IF(J7=0,"",IF(O21=0,"",AVERAGE(E24:N24)))</f>
        <v>0.8</v>
      </c>
    </row>
    <row r="25" spans="1:16" ht="15.75">
      <c r="A25" s="44" t="s">
        <v>25</v>
      </c>
      <c r="B25" s="45"/>
      <c r="C25" s="45"/>
      <c r="D25" s="46"/>
      <c r="E25" s="12">
        <f>IF($J$7=0,"",IF(E21="","",SUM(E29:E69)/$J$7))</f>
        <v>0.05</v>
      </c>
      <c r="F25" s="12">
        <f t="shared" ref="F25:N25" si="3">IF($J$7=0,"",IF(F21="","",SUM(F29:F69)/$J$7))</f>
        <v>0.06</v>
      </c>
      <c r="G25" s="12">
        <f t="shared" si="3"/>
        <v>0.06</v>
      </c>
      <c r="H25" s="12">
        <f t="shared" si="3"/>
        <v>0.08</v>
      </c>
      <c r="I25" s="12">
        <f t="shared" si="3"/>
        <v>0.09</v>
      </c>
      <c r="J25" s="12">
        <f t="shared" si="3"/>
        <v>0.05</v>
      </c>
      <c r="K25" s="12">
        <f t="shared" si="3"/>
        <v>0</v>
      </c>
      <c r="L25" s="12">
        <f t="shared" si="3"/>
        <v>0.05</v>
      </c>
      <c r="M25" s="12">
        <f t="shared" si="3"/>
        <v>0.08</v>
      </c>
      <c r="N25" s="12">
        <f t="shared" si="3"/>
        <v>0</v>
      </c>
      <c r="O25" s="11">
        <f>IF(J7=0,"",IF(O21=0,"",AVERAGE(E25:N25)))</f>
        <v>5.1999999999999991E-2</v>
      </c>
    </row>
    <row r="26" spans="1:16" ht="93" customHeight="1" thickBot="1">
      <c r="A26" s="83" t="s">
        <v>32</v>
      </c>
      <c r="B26" s="84"/>
      <c r="C26" s="84"/>
      <c r="D26" s="85"/>
      <c r="E26" s="20" t="str">
        <f>IF(E25="","",(IF(E25&lt;E21*0.5,"GERİ BİLDİRİM VERİLMELİ",IF(E25&lt;E21*0.7,"BİREYSEL ÇALIŞMA GEREKLİ","ANLAŞILMIŞ"))))</f>
        <v>GERİ BİLDİRİM VERİLMELİ</v>
      </c>
      <c r="F26" s="20" t="str">
        <f t="shared" ref="F26:N26" si="4">IF(F25="","",(IF(F25&lt;F21*0.5,"GERİ BİLDİRİM VERİLMELİ",IF(F25&lt;F21*0.7,"BİREYSEL ÇALIŞMA GEREKLİ","ANLAŞILMIŞ"))))</f>
        <v>GERİ BİLDİRİM VERİLMELİ</v>
      </c>
      <c r="G26" s="20" t="str">
        <f t="shared" si="4"/>
        <v>GERİ BİLDİRİM VERİLMELİ</v>
      </c>
      <c r="H26" s="20" t="str">
        <f t="shared" si="4"/>
        <v>GERİ BİLDİRİM VERİLMELİ</v>
      </c>
      <c r="I26" s="20" t="str">
        <f t="shared" si="4"/>
        <v>GERİ BİLDİRİM VERİLMELİ</v>
      </c>
      <c r="J26" s="20" t="str">
        <f t="shared" si="4"/>
        <v>GERİ BİLDİRİM VERİLMELİ</v>
      </c>
      <c r="K26" s="20" t="str">
        <f t="shared" si="4"/>
        <v>GERİ BİLDİRİM VERİLMELİ</v>
      </c>
      <c r="L26" s="20" t="str">
        <f t="shared" si="4"/>
        <v>GERİ BİLDİRİM VERİLMELİ</v>
      </c>
      <c r="M26" s="20" t="str">
        <f t="shared" si="4"/>
        <v>GERİ BİLDİRİM VERİLMELİ</v>
      </c>
      <c r="N26" s="20" t="str">
        <f t="shared" si="4"/>
        <v>GERİ BİLDİRİM VERİLMELİ</v>
      </c>
      <c r="O26" s="21"/>
    </row>
    <row r="27" spans="1:16" ht="24" customHeight="1" thickBot="1">
      <c r="A27" s="82" t="s">
        <v>30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1:16" ht="23.45" customHeight="1">
      <c r="A28" s="5" t="s">
        <v>26</v>
      </c>
      <c r="B28" s="6" t="s">
        <v>27</v>
      </c>
      <c r="C28" s="7" t="s">
        <v>28</v>
      </c>
      <c r="D28" s="8" t="s">
        <v>33</v>
      </c>
      <c r="E28" s="6">
        <v>1</v>
      </c>
      <c r="F28" s="6">
        <v>2</v>
      </c>
      <c r="G28" s="6">
        <v>3</v>
      </c>
      <c r="H28" s="6">
        <v>4</v>
      </c>
      <c r="I28" s="6">
        <v>5</v>
      </c>
      <c r="J28" s="6">
        <v>6</v>
      </c>
      <c r="K28" s="6">
        <v>7</v>
      </c>
      <c r="L28" s="6">
        <v>8</v>
      </c>
      <c r="M28" s="6">
        <v>9</v>
      </c>
      <c r="N28" s="6">
        <v>10</v>
      </c>
      <c r="O28" s="16" t="s">
        <v>29</v>
      </c>
    </row>
    <row r="29" spans="1:16" ht="12" customHeight="1">
      <c r="A29" s="22">
        <v>1</v>
      </c>
      <c r="B29" s="34">
        <v>1</v>
      </c>
      <c r="C29" s="34"/>
      <c r="D29" s="15"/>
      <c r="E29" s="13">
        <v>5</v>
      </c>
      <c r="F29" s="13">
        <v>6</v>
      </c>
      <c r="G29" s="13">
        <v>6</v>
      </c>
      <c r="H29" s="13">
        <v>8</v>
      </c>
      <c r="I29" s="13">
        <v>9</v>
      </c>
      <c r="J29" s="13">
        <v>5</v>
      </c>
      <c r="K29" s="13"/>
      <c r="L29" s="13">
        <v>5</v>
      </c>
      <c r="M29" s="13">
        <v>8</v>
      </c>
      <c r="N29" s="13"/>
      <c r="O29" s="17">
        <f>IF(D29="Girmedi","",IF(D29="Kopya","",IF(B29="","",SUM(E29:N29))))</f>
        <v>52</v>
      </c>
      <c r="P29" s="2">
        <f t="shared" ref="P29:P70" si="5">IF(O29="","",IF(O29&lt;50,1,IF(O29&lt;60,2,IF(O29&lt;70,3,IF(O29&lt;85,4,5)))))</f>
        <v>2</v>
      </c>
    </row>
    <row r="30" spans="1:16" ht="12" customHeight="1">
      <c r="A30" s="22">
        <f>IF(B30="","",MAX($A$29:A29)+1)</f>
        <v>2</v>
      </c>
      <c r="B30" s="34">
        <v>2</v>
      </c>
      <c r="C30" s="34"/>
      <c r="D30" s="13" t="s">
        <v>60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7" t="str">
        <f t="shared" ref="O30:O69" si="6">IF(D30="Girmedi","",IF(D30="Kopya","",IF(B30="","",SUM(E30:N30))))</f>
        <v/>
      </c>
      <c r="P30" s="2" t="str">
        <f t="shared" si="5"/>
        <v/>
      </c>
    </row>
    <row r="31" spans="1:16" ht="12" customHeight="1">
      <c r="A31" s="22">
        <f>IF(B31="","",MAX($A$29:A30)+1)</f>
        <v>3</v>
      </c>
      <c r="B31" s="34">
        <v>2</v>
      </c>
      <c r="C31" s="3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7">
        <f t="shared" si="6"/>
        <v>0</v>
      </c>
      <c r="P31" s="2">
        <f t="shared" si="5"/>
        <v>1</v>
      </c>
    </row>
    <row r="32" spans="1:16" ht="12" customHeight="1">
      <c r="A32" s="22">
        <f>IF(B32="","",MAX($A$29:A31)+1)</f>
        <v>4</v>
      </c>
      <c r="B32" s="34">
        <v>2</v>
      </c>
      <c r="C32" s="3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7">
        <f t="shared" si="6"/>
        <v>0</v>
      </c>
      <c r="P32" s="2">
        <f t="shared" si="5"/>
        <v>1</v>
      </c>
    </row>
    <row r="33" spans="1:16" ht="12" customHeight="1">
      <c r="A33" s="22">
        <f>IF(B33="","",MAX($A$29:A32)+1)</f>
        <v>5</v>
      </c>
      <c r="B33" s="34">
        <v>3</v>
      </c>
      <c r="C33" s="3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7">
        <f t="shared" si="6"/>
        <v>0</v>
      </c>
      <c r="P33" s="2">
        <f t="shared" si="5"/>
        <v>1</v>
      </c>
    </row>
    <row r="34" spans="1:16" ht="12" customHeight="1">
      <c r="A34" s="22">
        <f>IF(B34="","",MAX($A$29:A33)+1)</f>
        <v>6</v>
      </c>
      <c r="B34" s="34">
        <v>3</v>
      </c>
      <c r="C34" s="3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7">
        <f t="shared" si="6"/>
        <v>0</v>
      </c>
      <c r="P34" s="2">
        <f t="shared" si="5"/>
        <v>1</v>
      </c>
    </row>
    <row r="35" spans="1:16" ht="12" customHeight="1">
      <c r="A35" s="22">
        <f>IF(B35="","",MAX($A$29:A34)+1)</f>
        <v>7</v>
      </c>
      <c r="B35" s="34">
        <v>3</v>
      </c>
      <c r="C35" s="3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7">
        <f t="shared" si="6"/>
        <v>0</v>
      </c>
      <c r="P35" s="2">
        <f t="shared" si="5"/>
        <v>1</v>
      </c>
    </row>
    <row r="36" spans="1:16" ht="12" customHeight="1">
      <c r="A36" s="22">
        <f>IF(B36="","",MAX($A$29:A35)+1)</f>
        <v>8</v>
      </c>
      <c r="B36" s="34">
        <v>4</v>
      </c>
      <c r="C36" s="3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7">
        <f t="shared" si="6"/>
        <v>0</v>
      </c>
      <c r="P36" s="2">
        <f t="shared" si="5"/>
        <v>1</v>
      </c>
    </row>
    <row r="37" spans="1:16" ht="12" customHeight="1">
      <c r="A37" s="22">
        <f>IF(B37="","",MAX($A$29:A36)+1)</f>
        <v>9</v>
      </c>
      <c r="B37" s="34">
        <v>4</v>
      </c>
      <c r="C37" s="3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7">
        <f t="shared" si="6"/>
        <v>0</v>
      </c>
      <c r="P37" s="2">
        <f t="shared" si="5"/>
        <v>1</v>
      </c>
    </row>
    <row r="38" spans="1:16" ht="12" customHeight="1">
      <c r="A38" s="22">
        <f>IF(B38="","",MAX($A$29:A37)+1)</f>
        <v>10</v>
      </c>
      <c r="B38" s="34">
        <v>4</v>
      </c>
      <c r="C38" s="34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7">
        <f t="shared" si="6"/>
        <v>0</v>
      </c>
      <c r="P38" s="2">
        <f t="shared" si="5"/>
        <v>1</v>
      </c>
    </row>
    <row r="39" spans="1:16" ht="12" customHeight="1">
      <c r="A39" s="22">
        <f>IF(B39="","",MAX($A$29:A38)+1)</f>
        <v>11</v>
      </c>
      <c r="B39" s="34">
        <v>45</v>
      </c>
      <c r="C39" s="34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7">
        <f t="shared" si="6"/>
        <v>0</v>
      </c>
      <c r="P39" s="2">
        <f t="shared" si="5"/>
        <v>1</v>
      </c>
    </row>
    <row r="40" spans="1:16" ht="12" customHeight="1">
      <c r="A40" s="22">
        <f>IF(B40="","",MAX($A$29:A39)+1)</f>
        <v>12</v>
      </c>
      <c r="B40" s="34">
        <v>6</v>
      </c>
      <c r="C40" s="3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7">
        <f t="shared" si="6"/>
        <v>0</v>
      </c>
      <c r="P40" s="2">
        <f t="shared" si="5"/>
        <v>1</v>
      </c>
    </row>
    <row r="41" spans="1:16" ht="12" customHeight="1">
      <c r="A41" s="22">
        <f>IF(B41="","",MAX($A$29:A40)+1)</f>
        <v>13</v>
      </c>
      <c r="B41" s="34">
        <v>67</v>
      </c>
      <c r="C41" s="34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7">
        <f t="shared" si="6"/>
        <v>0</v>
      </c>
      <c r="P41" s="2">
        <f t="shared" si="5"/>
        <v>1</v>
      </c>
    </row>
    <row r="42" spans="1:16" ht="12" customHeight="1">
      <c r="A42" s="22">
        <f>IF(B42="","",MAX($A$29:A41)+1)</f>
        <v>14</v>
      </c>
      <c r="B42" s="34">
        <v>7</v>
      </c>
      <c r="C42" s="34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7">
        <f t="shared" si="6"/>
        <v>0</v>
      </c>
      <c r="P42" s="2">
        <f t="shared" si="5"/>
        <v>1</v>
      </c>
    </row>
    <row r="43" spans="1:16" ht="12" customHeight="1">
      <c r="A43" s="22">
        <f>IF(B43="","",MAX($A$29:A42)+1)</f>
        <v>15</v>
      </c>
      <c r="B43" s="34">
        <v>78</v>
      </c>
      <c r="C43" s="34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7">
        <f t="shared" si="6"/>
        <v>0</v>
      </c>
      <c r="P43" s="2">
        <f t="shared" si="5"/>
        <v>1</v>
      </c>
    </row>
    <row r="44" spans="1:16" ht="12" customHeight="1">
      <c r="A44" s="22">
        <f>IF(B44="","",MAX($A$29:A43)+1)</f>
        <v>16</v>
      </c>
      <c r="B44" s="34">
        <v>8</v>
      </c>
      <c r="C44" s="3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7">
        <f t="shared" si="6"/>
        <v>0</v>
      </c>
      <c r="P44" s="2">
        <f t="shared" si="5"/>
        <v>1</v>
      </c>
    </row>
    <row r="45" spans="1:16" ht="12" customHeight="1">
      <c r="A45" s="22">
        <f>IF(B45="","",MAX($A$29:A44)+1)</f>
        <v>17</v>
      </c>
      <c r="B45" s="34">
        <v>8</v>
      </c>
      <c r="C45" s="3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7">
        <f t="shared" si="6"/>
        <v>0</v>
      </c>
      <c r="P45" s="2">
        <f t="shared" si="5"/>
        <v>1</v>
      </c>
    </row>
    <row r="46" spans="1:16" ht="12" customHeight="1">
      <c r="A46" s="22">
        <f>IF(B46="","",MAX($A$29:A45)+1)</f>
        <v>18</v>
      </c>
      <c r="B46" s="34">
        <v>8</v>
      </c>
      <c r="C46" s="34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7">
        <f t="shared" si="6"/>
        <v>0</v>
      </c>
      <c r="P46" s="2">
        <f t="shared" si="5"/>
        <v>1</v>
      </c>
    </row>
    <row r="47" spans="1:16" ht="12" customHeight="1">
      <c r="A47" s="22">
        <f>IF(B47="","",MAX($A$29:A46)+1)</f>
        <v>19</v>
      </c>
      <c r="B47" s="34">
        <v>8</v>
      </c>
      <c r="C47" s="34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7">
        <f t="shared" si="6"/>
        <v>0</v>
      </c>
      <c r="P47" s="2">
        <f t="shared" si="5"/>
        <v>1</v>
      </c>
    </row>
    <row r="48" spans="1:16" ht="12" customHeight="1">
      <c r="A48" s="22">
        <f>IF(B48="","",MAX($A$29:A47)+1)</f>
        <v>20</v>
      </c>
      <c r="B48" s="34">
        <v>8</v>
      </c>
      <c r="C48" s="34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7">
        <f t="shared" si="6"/>
        <v>0</v>
      </c>
      <c r="P48" s="2">
        <f t="shared" si="5"/>
        <v>1</v>
      </c>
    </row>
    <row r="49" spans="1:16" ht="12" customHeight="1">
      <c r="A49" s="22">
        <f>IF(B49="","",MAX($A$29:A48)+1)</f>
        <v>21</v>
      </c>
      <c r="B49" s="34">
        <v>8</v>
      </c>
      <c r="C49" s="34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7">
        <f t="shared" si="6"/>
        <v>0</v>
      </c>
      <c r="P49" s="2">
        <f t="shared" si="5"/>
        <v>1</v>
      </c>
    </row>
    <row r="50" spans="1:16" ht="12" customHeight="1">
      <c r="A50" s="22">
        <f>IF(B50="","",MAX($A$29:A49)+1)</f>
        <v>22</v>
      </c>
      <c r="B50" s="34">
        <v>8</v>
      </c>
      <c r="C50" s="34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7">
        <f t="shared" si="6"/>
        <v>0</v>
      </c>
      <c r="P50" s="2">
        <f t="shared" si="5"/>
        <v>1</v>
      </c>
    </row>
    <row r="51" spans="1:16" ht="12" customHeight="1">
      <c r="A51" s="22">
        <f>IF(B51="","",MAX($A$29:A50)+1)</f>
        <v>23</v>
      </c>
      <c r="B51" s="34">
        <v>8</v>
      </c>
      <c r="C51" s="34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7">
        <f t="shared" si="6"/>
        <v>0</v>
      </c>
      <c r="P51" s="2">
        <f t="shared" si="5"/>
        <v>1</v>
      </c>
    </row>
    <row r="52" spans="1:16" ht="12" customHeight="1">
      <c r="A52" s="22">
        <f>IF(B52="","",MAX($A$29:A51)+1)</f>
        <v>24</v>
      </c>
      <c r="B52" s="34">
        <v>8</v>
      </c>
      <c r="C52" s="34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7">
        <f t="shared" si="6"/>
        <v>0</v>
      </c>
      <c r="P52" s="2">
        <f t="shared" si="5"/>
        <v>1</v>
      </c>
    </row>
    <row r="53" spans="1:16" ht="12" customHeight="1">
      <c r="A53" s="22">
        <f>IF(B53="","",MAX($A$29:A52)+1)</f>
        <v>25</v>
      </c>
      <c r="B53" s="34">
        <v>8</v>
      </c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7">
        <f t="shared" si="6"/>
        <v>0</v>
      </c>
      <c r="P53" s="2">
        <f t="shared" si="5"/>
        <v>1</v>
      </c>
    </row>
    <row r="54" spans="1:16" ht="12" customHeight="1">
      <c r="A54" s="22">
        <f>IF(B54="","",MAX($A$29:A53)+1)</f>
        <v>26</v>
      </c>
      <c r="B54" s="34">
        <v>8</v>
      </c>
      <c r="C54" s="34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7">
        <f t="shared" si="6"/>
        <v>0</v>
      </c>
      <c r="P54" s="2">
        <f t="shared" si="5"/>
        <v>1</v>
      </c>
    </row>
    <row r="55" spans="1:16" ht="12" customHeight="1">
      <c r="A55" s="22">
        <f>IF(B55="","",MAX($A$29:A54)+1)</f>
        <v>27</v>
      </c>
      <c r="B55" s="34">
        <v>8</v>
      </c>
      <c r="C55" s="3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7">
        <f t="shared" si="6"/>
        <v>0</v>
      </c>
      <c r="P55" s="2">
        <f t="shared" si="5"/>
        <v>1</v>
      </c>
    </row>
    <row r="56" spans="1:16" ht="12" customHeight="1">
      <c r="A56" s="22">
        <f>IF(B56="","",MAX($A$29:A55)+1)</f>
        <v>28</v>
      </c>
      <c r="B56" s="34">
        <v>8</v>
      </c>
      <c r="C56" s="34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7">
        <f t="shared" si="6"/>
        <v>0</v>
      </c>
      <c r="P56" s="2">
        <f t="shared" si="5"/>
        <v>1</v>
      </c>
    </row>
    <row r="57" spans="1:16" ht="12" customHeight="1">
      <c r="A57" s="22">
        <f>IF(B57="","",MAX($A$29:A56)+1)</f>
        <v>29</v>
      </c>
      <c r="B57" s="34">
        <v>8</v>
      </c>
      <c r="C57" s="34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7">
        <f t="shared" si="6"/>
        <v>0</v>
      </c>
      <c r="P57" s="2">
        <f t="shared" si="5"/>
        <v>1</v>
      </c>
    </row>
    <row r="58" spans="1:16" ht="12" customHeight="1">
      <c r="A58" s="22">
        <f>IF(B58="","",MAX($A$29:A57)+1)</f>
        <v>30</v>
      </c>
      <c r="B58" s="34">
        <v>8</v>
      </c>
      <c r="C58" s="34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7">
        <f t="shared" si="6"/>
        <v>0</v>
      </c>
      <c r="P58" s="2">
        <f t="shared" si="5"/>
        <v>1</v>
      </c>
    </row>
    <row r="59" spans="1:16" ht="12" customHeight="1">
      <c r="A59" s="22">
        <f>IF(B59="","",MAX($A$29:A58)+1)</f>
        <v>31</v>
      </c>
      <c r="B59" s="34">
        <v>8</v>
      </c>
      <c r="C59" s="3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7">
        <f t="shared" si="6"/>
        <v>0</v>
      </c>
      <c r="P59" s="2">
        <f t="shared" si="5"/>
        <v>1</v>
      </c>
    </row>
    <row r="60" spans="1:16" ht="12" customHeight="1">
      <c r="A60" s="22">
        <f>IF(B60="","",MAX($A$29:A59)+1)</f>
        <v>32</v>
      </c>
      <c r="B60" s="34">
        <v>8</v>
      </c>
      <c r="C60" s="34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7">
        <f t="shared" si="6"/>
        <v>0</v>
      </c>
      <c r="P60" s="2">
        <f t="shared" si="5"/>
        <v>1</v>
      </c>
    </row>
    <row r="61" spans="1:16" ht="12" customHeight="1">
      <c r="A61" s="22">
        <f>IF(B61="","",MAX($A$29:A60)+1)</f>
        <v>33</v>
      </c>
      <c r="B61" s="34">
        <v>8</v>
      </c>
      <c r="C61" s="3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7">
        <f t="shared" si="6"/>
        <v>0</v>
      </c>
      <c r="P61" s="2">
        <f t="shared" si="5"/>
        <v>1</v>
      </c>
    </row>
    <row r="62" spans="1:16" ht="12" customHeight="1">
      <c r="A62" s="22">
        <f>IF(B62="","",MAX($A$29:A61)+1)</f>
        <v>34</v>
      </c>
      <c r="B62" s="34">
        <v>8</v>
      </c>
      <c r="C62" s="3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7">
        <f t="shared" si="6"/>
        <v>0</v>
      </c>
      <c r="P62" s="2">
        <f t="shared" si="5"/>
        <v>1</v>
      </c>
    </row>
    <row r="63" spans="1:16" ht="12" customHeight="1">
      <c r="A63" s="22">
        <f>IF(B63="","",MAX($A$29:A62)+1)</f>
        <v>35</v>
      </c>
      <c r="B63" s="34">
        <v>8</v>
      </c>
      <c r="C63" s="3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7">
        <f t="shared" si="6"/>
        <v>0</v>
      </c>
      <c r="P63" s="2">
        <f t="shared" si="5"/>
        <v>1</v>
      </c>
    </row>
    <row r="64" spans="1:16" ht="12" customHeight="1">
      <c r="A64" s="22">
        <f>IF(B64="","",MAX($A$29:A63)+1)</f>
        <v>36</v>
      </c>
      <c r="B64" s="34">
        <v>8</v>
      </c>
      <c r="C64" s="34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7">
        <f t="shared" si="6"/>
        <v>0</v>
      </c>
      <c r="P64" s="2">
        <f t="shared" si="5"/>
        <v>1</v>
      </c>
    </row>
    <row r="65" spans="1:16" ht="12" customHeight="1">
      <c r="A65" s="22">
        <f>IF(B65="","",MAX($A$29:A64)+1)</f>
        <v>37</v>
      </c>
      <c r="B65" s="34">
        <v>8</v>
      </c>
      <c r="C65" s="34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7">
        <f t="shared" si="6"/>
        <v>0</v>
      </c>
      <c r="P65" s="2">
        <f t="shared" si="5"/>
        <v>1</v>
      </c>
    </row>
    <row r="66" spans="1:16" ht="12" customHeight="1">
      <c r="A66" s="22">
        <f>IF(B66="","",MAX($A$29:A65)+1)</f>
        <v>38</v>
      </c>
      <c r="B66" s="34">
        <v>8</v>
      </c>
      <c r="C66" s="34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7">
        <f t="shared" si="6"/>
        <v>0</v>
      </c>
      <c r="P66" s="2">
        <f t="shared" si="5"/>
        <v>1</v>
      </c>
    </row>
    <row r="67" spans="1:16" ht="12" customHeight="1">
      <c r="A67" s="22">
        <f>IF(B67="","",MAX($A$29:A66)+1)</f>
        <v>39</v>
      </c>
      <c r="B67" s="34">
        <v>8</v>
      </c>
      <c r="C67" s="34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7">
        <f t="shared" si="6"/>
        <v>0</v>
      </c>
      <c r="P67" s="2">
        <f t="shared" si="5"/>
        <v>1</v>
      </c>
    </row>
    <row r="68" spans="1:16" ht="12" customHeight="1">
      <c r="A68" s="22">
        <f>IF(B68="","",MAX($A$29:A67)+1)</f>
        <v>40</v>
      </c>
      <c r="B68" s="34">
        <v>8</v>
      </c>
      <c r="C68" s="34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7">
        <f t="shared" si="6"/>
        <v>0</v>
      </c>
      <c r="P68" s="2">
        <f t="shared" si="5"/>
        <v>1</v>
      </c>
    </row>
    <row r="69" spans="1:16" ht="12" customHeight="1">
      <c r="A69" s="22">
        <f>IF(B69="","",MAX($A$29:A68)+1)</f>
        <v>41</v>
      </c>
      <c r="B69" s="34">
        <v>8</v>
      </c>
      <c r="C69" s="34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7">
        <f t="shared" si="6"/>
        <v>0</v>
      </c>
      <c r="P69" s="2">
        <f t="shared" si="5"/>
        <v>1</v>
      </c>
    </row>
    <row r="70" spans="1:16">
      <c r="A70" s="22">
        <f>IF(B70="","",MAX($A$29:A69)+1)</f>
        <v>42</v>
      </c>
      <c r="B70" s="34">
        <v>8</v>
      </c>
      <c r="C70" s="3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7">
        <f t="shared" ref="O70:O133" si="7">IF(D70="Girmedi","",IF(D70="Kopya","",IF(B70="","",SUM(E70:N70))))</f>
        <v>0</v>
      </c>
      <c r="P70" s="2">
        <f t="shared" si="5"/>
        <v>1</v>
      </c>
    </row>
    <row r="71" spans="1:16">
      <c r="A71" s="22">
        <f>IF(B71="","",MAX($A$29:A70)+1)</f>
        <v>43</v>
      </c>
      <c r="B71" s="34">
        <v>8</v>
      </c>
      <c r="C71" s="34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7">
        <f t="shared" si="7"/>
        <v>0</v>
      </c>
    </row>
    <row r="72" spans="1:16" ht="12" customHeight="1">
      <c r="A72" s="22">
        <f>IF(B72="","",MAX($A$29:A71)+1)</f>
        <v>44</v>
      </c>
      <c r="B72" s="34">
        <v>8</v>
      </c>
      <c r="C72" s="34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7">
        <f t="shared" si="7"/>
        <v>0</v>
      </c>
    </row>
    <row r="73" spans="1:16">
      <c r="A73" s="22">
        <f>IF(B73="","",MAX($A$29:A72)+1)</f>
        <v>45</v>
      </c>
      <c r="B73" s="34">
        <v>8</v>
      </c>
      <c r="C73" s="34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7">
        <f t="shared" si="7"/>
        <v>0</v>
      </c>
    </row>
    <row r="74" spans="1:16">
      <c r="A74" s="22">
        <f>IF(B74="","",MAX($A$29:A73)+1)</f>
        <v>46</v>
      </c>
      <c r="B74" s="34">
        <v>8</v>
      </c>
      <c r="C74" s="3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7">
        <f t="shared" si="7"/>
        <v>0</v>
      </c>
    </row>
    <row r="75" spans="1:16">
      <c r="A75" s="22">
        <f>IF(B75="","",MAX($A$29:A74)+1)</f>
        <v>47</v>
      </c>
      <c r="B75" s="34">
        <v>8</v>
      </c>
      <c r="C75" s="34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7">
        <f t="shared" si="7"/>
        <v>0</v>
      </c>
    </row>
    <row r="76" spans="1:16">
      <c r="A76" s="22">
        <f>IF(B76="","",MAX($A$29:A75)+1)</f>
        <v>48</v>
      </c>
      <c r="B76" s="34">
        <v>8</v>
      </c>
      <c r="C76" s="34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7">
        <f t="shared" si="7"/>
        <v>0</v>
      </c>
    </row>
    <row r="77" spans="1:16">
      <c r="A77" s="22">
        <f>IF(B77="","",MAX($A$29:A76)+1)</f>
        <v>49</v>
      </c>
      <c r="B77" s="34">
        <v>8</v>
      </c>
      <c r="C77" s="34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7">
        <f t="shared" si="7"/>
        <v>0</v>
      </c>
    </row>
    <row r="78" spans="1:16">
      <c r="A78" s="22">
        <f>IF(B78="","",MAX($A$29:A77)+1)</f>
        <v>50</v>
      </c>
      <c r="B78" s="34">
        <v>8</v>
      </c>
      <c r="C78" s="34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7">
        <f t="shared" si="7"/>
        <v>0</v>
      </c>
    </row>
    <row r="79" spans="1:16">
      <c r="A79" s="22">
        <f>IF(B79="","",MAX($A$29:A78)+1)</f>
        <v>51</v>
      </c>
      <c r="B79" s="34">
        <v>8</v>
      </c>
      <c r="C79" s="34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7">
        <f t="shared" si="7"/>
        <v>0</v>
      </c>
    </row>
    <row r="80" spans="1:16">
      <c r="A80" s="22">
        <f>IF(B80="","",MAX($A$29:A79)+1)</f>
        <v>52</v>
      </c>
      <c r="B80" s="34">
        <v>8</v>
      </c>
      <c r="C80" s="34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7">
        <f t="shared" si="7"/>
        <v>0</v>
      </c>
    </row>
    <row r="81" spans="1:15" ht="15" customHeight="1">
      <c r="A81" s="22">
        <f>IF(B81="","",MAX($A$29:A80)+1)</f>
        <v>53</v>
      </c>
      <c r="B81" s="34">
        <v>8</v>
      </c>
      <c r="C81" s="34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7">
        <f t="shared" si="7"/>
        <v>0</v>
      </c>
    </row>
    <row r="82" spans="1:15">
      <c r="A82" s="22">
        <f>IF(B82="","",MAX($A$29:A81)+1)</f>
        <v>54</v>
      </c>
      <c r="B82" s="34">
        <v>8</v>
      </c>
      <c r="C82" s="34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7">
        <f t="shared" si="7"/>
        <v>0</v>
      </c>
    </row>
    <row r="83" spans="1:15">
      <c r="A83" s="22">
        <f>IF(B83="","",MAX($A$29:A82)+1)</f>
        <v>55</v>
      </c>
      <c r="B83" s="34">
        <v>8</v>
      </c>
      <c r="C83" s="34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7">
        <f t="shared" si="7"/>
        <v>0</v>
      </c>
    </row>
    <row r="84" spans="1:15">
      <c r="A84" s="22">
        <f>IF(B84="","",MAX($A$29:A83)+1)</f>
        <v>56</v>
      </c>
      <c r="B84" s="34">
        <v>8</v>
      </c>
      <c r="C84" s="34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7">
        <f t="shared" si="7"/>
        <v>0</v>
      </c>
    </row>
    <row r="85" spans="1:15">
      <c r="A85" s="22">
        <f>IF(B85="","",MAX($A$29:A84)+1)</f>
        <v>57</v>
      </c>
      <c r="B85" s="34">
        <v>8</v>
      </c>
      <c r="C85" s="34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7">
        <f t="shared" si="7"/>
        <v>0</v>
      </c>
    </row>
    <row r="86" spans="1:15">
      <c r="A86" s="22">
        <f>IF(B86="","",MAX($A$29:A85)+1)</f>
        <v>58</v>
      </c>
      <c r="B86" s="34">
        <v>8</v>
      </c>
      <c r="C86" s="34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7">
        <f t="shared" si="7"/>
        <v>0</v>
      </c>
    </row>
    <row r="87" spans="1:15">
      <c r="A87" s="22">
        <f>IF(B87="","",MAX($A$29:A86)+1)</f>
        <v>59</v>
      </c>
      <c r="B87" s="34">
        <v>8</v>
      </c>
      <c r="C87" s="34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7">
        <f t="shared" si="7"/>
        <v>0</v>
      </c>
    </row>
    <row r="88" spans="1:15">
      <c r="A88" s="22">
        <f>IF(B88="","",MAX($A$29:A87)+1)</f>
        <v>60</v>
      </c>
      <c r="B88" s="34">
        <v>8</v>
      </c>
      <c r="C88" s="34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7">
        <f t="shared" si="7"/>
        <v>0</v>
      </c>
    </row>
    <row r="89" spans="1:15">
      <c r="A89" s="22">
        <f>IF(B89="","",MAX($A$29:A88)+1)</f>
        <v>61</v>
      </c>
      <c r="B89" s="34">
        <v>8</v>
      </c>
      <c r="C89" s="34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7">
        <f t="shared" si="7"/>
        <v>0</v>
      </c>
    </row>
    <row r="90" spans="1:15">
      <c r="A90" s="22">
        <f>IF(B90="","",MAX($A$29:A89)+1)</f>
        <v>62</v>
      </c>
      <c r="B90" s="34">
        <v>8</v>
      </c>
      <c r="C90" s="34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7">
        <f t="shared" si="7"/>
        <v>0</v>
      </c>
    </row>
    <row r="91" spans="1:15">
      <c r="A91" s="22">
        <f>IF(B91="","",MAX($A$29:A90)+1)</f>
        <v>63</v>
      </c>
      <c r="B91" s="34">
        <v>8</v>
      </c>
      <c r="C91" s="3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7">
        <f t="shared" si="7"/>
        <v>0</v>
      </c>
    </row>
    <row r="92" spans="1:15">
      <c r="A92" s="22">
        <f>IF(B92="","",MAX($A$29:A91)+1)</f>
        <v>64</v>
      </c>
      <c r="B92" s="34">
        <v>8</v>
      </c>
      <c r="C92" s="34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7">
        <f t="shared" si="7"/>
        <v>0</v>
      </c>
    </row>
    <row r="93" spans="1:15">
      <c r="A93" s="22">
        <f>IF(B93="","",MAX($A$29:A92)+1)</f>
        <v>65</v>
      </c>
      <c r="B93" s="34">
        <v>8</v>
      </c>
      <c r="C93" s="34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7">
        <f t="shared" si="7"/>
        <v>0</v>
      </c>
    </row>
    <row r="94" spans="1:15">
      <c r="A94" s="22">
        <f>IF(B94="","",MAX($A$29:A93)+1)</f>
        <v>66</v>
      </c>
      <c r="B94" s="34">
        <v>8</v>
      </c>
      <c r="C94" s="34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7">
        <f t="shared" si="7"/>
        <v>0</v>
      </c>
    </row>
    <row r="95" spans="1:15">
      <c r="A95" s="22">
        <f>IF(B95="","",MAX($A$29:A94)+1)</f>
        <v>67</v>
      </c>
      <c r="B95" s="34">
        <v>88</v>
      </c>
      <c r="C95" s="34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7">
        <f t="shared" si="7"/>
        <v>0</v>
      </c>
    </row>
    <row r="96" spans="1:15">
      <c r="A96" s="22">
        <f>IF(B96="","",MAX($A$29:A95)+1)</f>
        <v>68</v>
      </c>
      <c r="B96" s="13">
        <v>8</v>
      </c>
      <c r="C96" s="14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7">
        <f t="shared" si="7"/>
        <v>0</v>
      </c>
    </row>
    <row r="97" spans="1:15">
      <c r="A97" s="22">
        <f>IF(B97="","",MAX($A$29:A96)+1)</f>
        <v>69</v>
      </c>
      <c r="B97" s="13">
        <v>8</v>
      </c>
      <c r="C97" s="14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7">
        <f t="shared" si="7"/>
        <v>0</v>
      </c>
    </row>
    <row r="98" spans="1:15">
      <c r="A98" s="22">
        <f>IF(B98="","",MAX($A$29:A97)+1)</f>
        <v>70</v>
      </c>
      <c r="B98" s="13">
        <v>5</v>
      </c>
      <c r="C98" s="1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7">
        <f t="shared" si="7"/>
        <v>0</v>
      </c>
    </row>
    <row r="99" spans="1:15">
      <c r="A99" s="22">
        <f>IF(B99="","",MAX($A$29:A98)+1)</f>
        <v>71</v>
      </c>
      <c r="B99" s="13">
        <v>5</v>
      </c>
      <c r="C99" s="14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7">
        <f t="shared" si="7"/>
        <v>0</v>
      </c>
    </row>
    <row r="100" spans="1:15">
      <c r="A100" s="22">
        <f>IF(B100="","",MAX($A$29:A99)+1)</f>
        <v>72</v>
      </c>
      <c r="B100" s="13">
        <v>5</v>
      </c>
      <c r="C100" s="14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7">
        <f t="shared" si="7"/>
        <v>0</v>
      </c>
    </row>
    <row r="101" spans="1:15">
      <c r="A101" s="22">
        <f>IF(B101="","",MAX($A$29:A100)+1)</f>
        <v>73</v>
      </c>
      <c r="B101" s="13">
        <v>5</v>
      </c>
      <c r="C101" s="1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7">
        <f t="shared" si="7"/>
        <v>0</v>
      </c>
    </row>
    <row r="102" spans="1:15">
      <c r="A102" s="22">
        <f>IF(B102="","",MAX($A$29:A101)+1)</f>
        <v>74</v>
      </c>
      <c r="B102" s="13">
        <v>5</v>
      </c>
      <c r="C102" s="14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7">
        <f t="shared" si="7"/>
        <v>0</v>
      </c>
    </row>
    <row r="103" spans="1:15">
      <c r="A103" s="22">
        <f>IF(B103="","",MAX($A$29:A102)+1)</f>
        <v>75</v>
      </c>
      <c r="B103" s="13">
        <v>5</v>
      </c>
      <c r="C103" s="14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7">
        <f t="shared" si="7"/>
        <v>0</v>
      </c>
    </row>
    <row r="104" spans="1:15">
      <c r="A104" s="22">
        <f>IF(B104="","",MAX($A$29:A103)+1)</f>
        <v>76</v>
      </c>
      <c r="B104" s="13">
        <v>5</v>
      </c>
      <c r="C104" s="14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7">
        <f t="shared" si="7"/>
        <v>0</v>
      </c>
    </row>
    <row r="105" spans="1:15">
      <c r="A105" s="22">
        <f>IF(B105="","",MAX($A$29:A104)+1)</f>
        <v>77</v>
      </c>
      <c r="B105" s="13">
        <v>5</v>
      </c>
      <c r="C105" s="14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7">
        <f t="shared" si="7"/>
        <v>0</v>
      </c>
    </row>
    <row r="106" spans="1:15">
      <c r="A106" s="22">
        <f>IF(B106="","",MAX($A$29:A105)+1)</f>
        <v>78</v>
      </c>
      <c r="B106" s="13">
        <v>5</v>
      </c>
      <c r="C106" s="14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7">
        <f t="shared" si="7"/>
        <v>0</v>
      </c>
    </row>
    <row r="107" spans="1:15">
      <c r="A107" s="22">
        <f>IF(B107="","",MAX($A$29:A106)+1)</f>
        <v>79</v>
      </c>
      <c r="B107" s="13">
        <v>5</v>
      </c>
      <c r="C107" s="14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7">
        <f t="shared" si="7"/>
        <v>0</v>
      </c>
    </row>
    <row r="108" spans="1:15">
      <c r="A108" s="22">
        <f>IF(B108="","",MAX($A$29:A107)+1)</f>
        <v>80</v>
      </c>
      <c r="B108" s="13">
        <v>5</v>
      </c>
      <c r="C108" s="14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7">
        <f t="shared" si="7"/>
        <v>0</v>
      </c>
    </row>
    <row r="109" spans="1:15">
      <c r="A109" s="22">
        <f>IF(B109="","",MAX($A$29:A108)+1)</f>
        <v>81</v>
      </c>
      <c r="B109" s="13">
        <v>5</v>
      </c>
      <c r="C109" s="14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7">
        <f t="shared" si="7"/>
        <v>0</v>
      </c>
    </row>
    <row r="110" spans="1:15">
      <c r="A110" s="22">
        <f>IF(B110="","",MAX($A$29:A109)+1)</f>
        <v>82</v>
      </c>
      <c r="B110" s="13">
        <v>5</v>
      </c>
      <c r="C110" s="14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7">
        <f t="shared" si="7"/>
        <v>0</v>
      </c>
    </row>
    <row r="111" spans="1:15">
      <c r="A111" s="22">
        <f>IF(B111="","",MAX($A$29:A110)+1)</f>
        <v>83</v>
      </c>
      <c r="B111" s="13">
        <v>5</v>
      </c>
      <c r="C111" s="14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7">
        <f t="shared" si="7"/>
        <v>0</v>
      </c>
    </row>
    <row r="112" spans="1:15">
      <c r="A112" s="22">
        <f>IF(B112="","",MAX($A$29:A111)+1)</f>
        <v>84</v>
      </c>
      <c r="B112" s="13">
        <v>5</v>
      </c>
      <c r="C112" s="14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7">
        <f t="shared" si="7"/>
        <v>0</v>
      </c>
    </row>
    <row r="113" spans="1:15">
      <c r="A113" s="22">
        <f>IF(B113="","",MAX($A$29:A112)+1)</f>
        <v>85</v>
      </c>
      <c r="B113" s="13">
        <v>5</v>
      </c>
      <c r="C113" s="14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7">
        <f t="shared" si="7"/>
        <v>0</v>
      </c>
    </row>
    <row r="114" spans="1:15">
      <c r="A114" s="22">
        <f>IF(B114="","",MAX($A$29:A113)+1)</f>
        <v>86</v>
      </c>
      <c r="B114" s="13">
        <v>5</v>
      </c>
      <c r="C114" s="14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7">
        <f t="shared" si="7"/>
        <v>0</v>
      </c>
    </row>
    <row r="115" spans="1:15">
      <c r="A115" s="22">
        <f>IF(B115="","",MAX($A$29:A114)+1)</f>
        <v>87</v>
      </c>
      <c r="B115" s="13">
        <v>5</v>
      </c>
      <c r="C115" s="14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7">
        <f t="shared" si="7"/>
        <v>0</v>
      </c>
    </row>
    <row r="116" spans="1:15">
      <c r="A116" s="22">
        <f>IF(B116="","",MAX($A$29:A115)+1)</f>
        <v>88</v>
      </c>
      <c r="B116" s="13">
        <v>5</v>
      </c>
      <c r="C116" s="14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7">
        <f t="shared" si="7"/>
        <v>0</v>
      </c>
    </row>
    <row r="117" spans="1:15">
      <c r="A117" s="22">
        <f>IF(B117="","",MAX($A$29:A116)+1)</f>
        <v>89</v>
      </c>
      <c r="B117" s="13">
        <v>5</v>
      </c>
      <c r="C117" s="14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7">
        <f t="shared" si="7"/>
        <v>0</v>
      </c>
    </row>
    <row r="118" spans="1:15">
      <c r="A118" s="22">
        <f>IF(B118="","",MAX($A$29:A117)+1)</f>
        <v>90</v>
      </c>
      <c r="B118" s="13">
        <v>5</v>
      </c>
      <c r="C118" s="14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7">
        <f t="shared" si="7"/>
        <v>0</v>
      </c>
    </row>
    <row r="119" spans="1:15">
      <c r="A119" s="22">
        <f>IF(B119="","",MAX($A$29:A118)+1)</f>
        <v>91</v>
      </c>
      <c r="B119" s="13">
        <v>5</v>
      </c>
      <c r="C119" s="14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7">
        <f t="shared" si="7"/>
        <v>0</v>
      </c>
    </row>
    <row r="120" spans="1:15">
      <c r="A120" s="22">
        <f>IF(B120="","",MAX($A$29:A119)+1)</f>
        <v>92</v>
      </c>
      <c r="B120" s="13">
        <v>5</v>
      </c>
      <c r="C120" s="14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7">
        <f t="shared" si="7"/>
        <v>0</v>
      </c>
    </row>
    <row r="121" spans="1:15">
      <c r="A121" s="22">
        <f>IF(B121="","",MAX($A$29:A120)+1)</f>
        <v>93</v>
      </c>
      <c r="B121" s="13">
        <v>5</v>
      </c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7">
        <f t="shared" si="7"/>
        <v>0</v>
      </c>
    </row>
    <row r="122" spans="1:15">
      <c r="A122" s="22">
        <f>IF(B122="","",MAX($A$29:A121)+1)</f>
        <v>94</v>
      </c>
      <c r="B122" s="13">
        <v>5</v>
      </c>
      <c r="C122" s="14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7">
        <f t="shared" si="7"/>
        <v>0</v>
      </c>
    </row>
    <row r="123" spans="1:15">
      <c r="A123" s="22">
        <f>IF(B123="","",MAX($A$29:A122)+1)</f>
        <v>95</v>
      </c>
      <c r="B123" s="13">
        <v>5</v>
      </c>
      <c r="C123" s="14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7">
        <f t="shared" si="7"/>
        <v>0</v>
      </c>
    </row>
    <row r="124" spans="1:15">
      <c r="A124" s="22">
        <f>IF(B124="","",MAX($A$29:A123)+1)</f>
        <v>96</v>
      </c>
      <c r="B124" s="13">
        <v>5</v>
      </c>
      <c r="C124" s="14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7">
        <f t="shared" si="7"/>
        <v>0</v>
      </c>
    </row>
    <row r="125" spans="1:15">
      <c r="A125" s="22">
        <f>IF(B125="","",MAX($A$29:A124)+1)</f>
        <v>97</v>
      </c>
      <c r="B125" s="13">
        <v>5</v>
      </c>
      <c r="C125" s="14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7">
        <f t="shared" si="7"/>
        <v>0</v>
      </c>
    </row>
    <row r="126" spans="1:15">
      <c r="A126" s="22">
        <f>IF(B126="","",MAX($A$29:A125)+1)</f>
        <v>98</v>
      </c>
      <c r="B126" s="13">
        <v>5</v>
      </c>
      <c r="C126" s="14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7">
        <f t="shared" si="7"/>
        <v>0</v>
      </c>
    </row>
    <row r="127" spans="1:15">
      <c r="A127" s="22">
        <f>IF(B127="","",MAX($A$29:A126)+1)</f>
        <v>99</v>
      </c>
      <c r="B127" s="13">
        <v>5</v>
      </c>
      <c r="C127" s="14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7">
        <f t="shared" si="7"/>
        <v>0</v>
      </c>
    </row>
    <row r="128" spans="1:15">
      <c r="A128" s="22">
        <f>IF(B128="","",MAX($A$29:A127)+1)</f>
        <v>100</v>
      </c>
      <c r="B128" s="13">
        <v>5</v>
      </c>
      <c r="C128" s="14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7">
        <f t="shared" si="7"/>
        <v>0</v>
      </c>
    </row>
    <row r="129" spans="1:15">
      <c r="A129" s="22" t="str">
        <f>IF(B129="","",MAX($A$29:A128)+1)</f>
        <v/>
      </c>
      <c r="B129" s="13"/>
      <c r="C129" s="14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7"/>
    </row>
    <row r="130" spans="1:15">
      <c r="A130" s="22" t="str">
        <f>IF(B130="","",MAX($A$29:A129)+1)</f>
        <v/>
      </c>
      <c r="B130" s="13"/>
      <c r="C130" s="14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7"/>
    </row>
    <row r="131" spans="1:15">
      <c r="A131" s="22" t="str">
        <f>IF(B131="","",MAX($A$29:A130)+1)</f>
        <v/>
      </c>
      <c r="B131" s="13"/>
      <c r="C131" s="14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7"/>
    </row>
    <row r="132" spans="1:15">
      <c r="A132" s="22" t="str">
        <f>IF(B132="","",MAX($A$29:A131)+1)</f>
        <v/>
      </c>
      <c r="B132" s="13"/>
      <c r="C132" s="14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7"/>
    </row>
    <row r="133" spans="1:15">
      <c r="A133" s="22" t="str">
        <f>IF(B133="","",MAX($A$29:A132)+1)</f>
        <v/>
      </c>
      <c r="B133" s="13"/>
      <c r="C133" s="14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7"/>
    </row>
    <row r="134" spans="1:15">
      <c r="A134" s="22" t="str">
        <f>IF(B134="","",MAX($A$29:A133)+1)</f>
        <v/>
      </c>
      <c r="B134" s="13"/>
      <c r="C134" s="14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7"/>
    </row>
    <row r="135" spans="1:15">
      <c r="A135" s="22" t="str">
        <f>IF(B135="","",MAX($A$29:A134)+1)</f>
        <v/>
      </c>
      <c r="B135" s="13"/>
      <c r="C135" s="14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7"/>
    </row>
    <row r="136" spans="1:15">
      <c r="A136" s="22" t="str">
        <f>IF(B136="","",MAX($A$29:A135)+1)</f>
        <v/>
      </c>
      <c r="B136" s="13"/>
      <c r="C136" s="14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7"/>
    </row>
    <row r="137" spans="1:15">
      <c r="A137" s="22" t="str">
        <f>IF(B137="","",MAX($A$29:A136)+1)</f>
        <v/>
      </c>
      <c r="B137" s="13"/>
      <c r="C137" s="14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7"/>
    </row>
    <row r="138" spans="1:15">
      <c r="A138" s="22" t="str">
        <f>IF(B138="","",MAX($A$29:A137)+1)</f>
        <v/>
      </c>
      <c r="B138" s="13"/>
      <c r="C138" s="14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7"/>
    </row>
    <row r="139" spans="1:15">
      <c r="A139" s="22" t="str">
        <f>IF(B139="","",MAX($A$29:A138)+1)</f>
        <v/>
      </c>
      <c r="B139" s="13"/>
      <c r="C139" s="14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7"/>
    </row>
    <row r="140" spans="1:15">
      <c r="A140" s="22" t="str">
        <f>IF(B140="","",MAX($A$29:A139)+1)</f>
        <v/>
      </c>
      <c r="B140" s="13"/>
      <c r="C140" s="14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7"/>
    </row>
    <row r="141" spans="1:15">
      <c r="A141" s="22" t="str">
        <f>IF(B141="","",MAX($A$29:A140)+1)</f>
        <v/>
      </c>
      <c r="B141" s="13"/>
      <c r="C141" s="14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7"/>
    </row>
    <row r="142" spans="1:15">
      <c r="A142" s="22" t="str">
        <f>IF(B142="","",MAX($A$29:A141)+1)</f>
        <v/>
      </c>
      <c r="B142" s="13"/>
      <c r="C142" s="14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7"/>
    </row>
    <row r="143" spans="1:15">
      <c r="A143" s="22" t="str">
        <f>IF(B143="","",MAX($A$29:A142)+1)</f>
        <v/>
      </c>
      <c r="B143" s="13"/>
      <c r="C143" s="14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7"/>
    </row>
    <row r="144" spans="1:15">
      <c r="A144" s="22" t="str">
        <f>IF(B144="","",MAX($A$29:A143)+1)</f>
        <v/>
      </c>
      <c r="B144" s="13"/>
      <c r="C144" s="14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7"/>
    </row>
    <row r="145" spans="1:15">
      <c r="A145" s="22" t="str">
        <f>IF(B145="","",MAX($A$29:A144)+1)</f>
        <v/>
      </c>
      <c r="B145" s="13"/>
      <c r="C145" s="14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7"/>
    </row>
    <row r="146" spans="1:15">
      <c r="A146" s="22" t="str">
        <f>IF(B146="","",MAX($A$29:A145)+1)</f>
        <v/>
      </c>
      <c r="B146" s="13"/>
      <c r="C146" s="14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7"/>
    </row>
    <row r="147" spans="1:15">
      <c r="A147" s="22" t="str">
        <f>IF(B147="","",MAX($A$29:A146)+1)</f>
        <v/>
      </c>
      <c r="B147" s="13"/>
      <c r="C147" s="14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7"/>
    </row>
    <row r="148" spans="1:15">
      <c r="A148" s="22" t="str">
        <f>IF(B148="","",MAX($A$29:A147)+1)</f>
        <v/>
      </c>
      <c r="B148" s="13"/>
      <c r="C148" s="14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7"/>
    </row>
    <row r="149" spans="1:15">
      <c r="A149" s="22" t="str">
        <f>IF(B149="","",MAX($A$29:A148)+1)</f>
        <v/>
      </c>
      <c r="B149" s="13"/>
      <c r="C149" s="14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7"/>
    </row>
    <row r="150" spans="1:15">
      <c r="A150" s="22" t="str">
        <f>IF(B150="","",MAX($A$29:A149)+1)</f>
        <v/>
      </c>
      <c r="B150" s="13"/>
      <c r="C150" s="14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7"/>
    </row>
    <row r="151" spans="1:15">
      <c r="A151" s="22" t="str">
        <f>IF(B151="","",MAX($A$29:A150)+1)</f>
        <v/>
      </c>
      <c r="B151" s="13"/>
      <c r="C151" s="14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7"/>
    </row>
    <row r="152" spans="1:15">
      <c r="A152" s="22" t="str">
        <f>IF(B152="","",MAX($A$29:A151)+1)</f>
        <v/>
      </c>
      <c r="B152" s="13"/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7"/>
    </row>
    <row r="153" spans="1:15">
      <c r="A153" s="22" t="str">
        <f>IF(B153="","",MAX($A$29:A152)+1)</f>
        <v/>
      </c>
      <c r="B153" s="13"/>
      <c r="C153" s="14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7"/>
    </row>
    <row r="154" spans="1:15">
      <c r="A154" s="22" t="str">
        <f>IF(B154="","",MAX($A$29:A153)+1)</f>
        <v/>
      </c>
      <c r="B154" s="13"/>
      <c r="C154" s="14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7"/>
    </row>
    <row r="155" spans="1:15">
      <c r="A155" s="22" t="str">
        <f>IF(B155="","",MAX($A$29:A154)+1)</f>
        <v/>
      </c>
      <c r="B155" s="13"/>
      <c r="C155" s="14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7"/>
    </row>
    <row r="156" spans="1:15">
      <c r="A156" s="22" t="str">
        <f>IF(B156="","",MAX($A$29:A155)+1)</f>
        <v/>
      </c>
      <c r="B156" s="13"/>
      <c r="C156" s="14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7"/>
    </row>
    <row r="157" spans="1:15">
      <c r="A157" s="22" t="str">
        <f>IF(B157="","",MAX($A$29:A156)+1)</f>
        <v/>
      </c>
      <c r="B157" s="13"/>
      <c r="C157" s="14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7"/>
    </row>
    <row r="158" spans="1:15">
      <c r="A158" s="22" t="str">
        <f>IF(B158="","",MAX($A$29:A157)+1)</f>
        <v/>
      </c>
      <c r="B158" s="13"/>
      <c r="C158" s="14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7"/>
    </row>
    <row r="159" spans="1:15">
      <c r="A159" s="22" t="str">
        <f>IF(B159="","",MAX($A$29:A158)+1)</f>
        <v/>
      </c>
      <c r="B159" s="13"/>
      <c r="C159" s="14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7"/>
    </row>
    <row r="160" spans="1:15">
      <c r="A160" s="22" t="str">
        <f>IF(B160="","",MAX($A$29:A159)+1)</f>
        <v/>
      </c>
      <c r="B160" s="13"/>
      <c r="C160" s="14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7"/>
    </row>
    <row r="161" spans="1:15">
      <c r="A161" s="22" t="str">
        <f>IF(B161="","",MAX($A$29:A160)+1)</f>
        <v/>
      </c>
      <c r="B161" s="13"/>
      <c r="C161" s="14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7"/>
    </row>
    <row r="162" spans="1:15">
      <c r="A162" s="22" t="str">
        <f>IF(B162="","",MAX($A$29:A161)+1)</f>
        <v/>
      </c>
      <c r="B162" s="13"/>
      <c r="C162" s="14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7"/>
    </row>
    <row r="163" spans="1:15">
      <c r="A163" s="22" t="str">
        <f>IF(B163="","",MAX($A$29:A162)+1)</f>
        <v/>
      </c>
      <c r="B163" s="13"/>
      <c r="C163" s="14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7"/>
    </row>
    <row r="164" spans="1:15">
      <c r="A164" s="22" t="str">
        <f>IF(B164="","",MAX($A$29:A163)+1)</f>
        <v/>
      </c>
      <c r="B164" s="13"/>
      <c r="C164" s="14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7"/>
    </row>
    <row r="165" spans="1:15">
      <c r="A165" s="22" t="str">
        <f>IF(B165="","",MAX($A$29:A164)+1)</f>
        <v/>
      </c>
      <c r="B165" s="13"/>
      <c r="C165" s="14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7"/>
    </row>
    <row r="166" spans="1:15">
      <c r="A166" s="22" t="str">
        <f>IF(B166="","",MAX($A$29:A165)+1)</f>
        <v/>
      </c>
      <c r="B166" s="13"/>
      <c r="C166" s="14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7"/>
    </row>
    <row r="167" spans="1:15">
      <c r="A167" s="22" t="str">
        <f>IF(B167="","",MAX($A$29:A166)+1)</f>
        <v/>
      </c>
      <c r="B167" s="13"/>
      <c r="C167" s="14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7"/>
    </row>
    <row r="168" spans="1:15">
      <c r="A168" s="22" t="str">
        <f>IF(B168="","",MAX($A$29:A167)+1)</f>
        <v/>
      </c>
      <c r="B168" s="13"/>
      <c r="C168" s="14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7"/>
    </row>
    <row r="169" spans="1:15">
      <c r="A169" s="22" t="str">
        <f>IF(B169="","",MAX($A$29:A168)+1)</f>
        <v/>
      </c>
      <c r="B169" s="13"/>
      <c r="C169" s="14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7"/>
    </row>
    <row r="170" spans="1:15">
      <c r="A170" s="22" t="str">
        <f>IF(B170="","",MAX($A$29:A169)+1)</f>
        <v/>
      </c>
      <c r="B170" s="13"/>
      <c r="C170" s="14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7"/>
    </row>
    <row r="171" spans="1:15">
      <c r="A171" s="22" t="str">
        <f>IF(B171="","",MAX($A$29:A170)+1)</f>
        <v/>
      </c>
      <c r="B171" s="13"/>
      <c r="C171" s="14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7"/>
    </row>
    <row r="172" spans="1:15">
      <c r="A172" s="22" t="str">
        <f>IF(B172="","",MAX($A$29:A171)+1)</f>
        <v/>
      </c>
      <c r="B172" s="13"/>
      <c r="C172" s="14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7"/>
    </row>
    <row r="173" spans="1:15">
      <c r="A173" s="22" t="str">
        <f>IF(B173="","",MAX($A$29:A172)+1)</f>
        <v/>
      </c>
      <c r="B173" s="13"/>
      <c r="C173" s="14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7"/>
    </row>
    <row r="174" spans="1:15">
      <c r="A174" s="22" t="str">
        <f>IF(B174="","",MAX($A$29:A173)+1)</f>
        <v/>
      </c>
      <c r="B174" s="13"/>
      <c r="C174" s="14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7"/>
    </row>
    <row r="175" spans="1:15">
      <c r="A175" s="22" t="str">
        <f>IF(B175="","",MAX($A$29:A174)+1)</f>
        <v/>
      </c>
      <c r="B175" s="13"/>
      <c r="C175" s="14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7"/>
    </row>
    <row r="176" spans="1:15">
      <c r="A176" s="22" t="str">
        <f>IF(B176="","",MAX($A$29:A175)+1)</f>
        <v/>
      </c>
      <c r="B176" s="13"/>
      <c r="C176" s="14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7"/>
    </row>
    <row r="177" spans="1:15">
      <c r="A177" s="22" t="str">
        <f>IF(B177="","",MAX($A$29:A176)+1)</f>
        <v/>
      </c>
      <c r="B177" s="13"/>
      <c r="C177" s="14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7"/>
    </row>
    <row r="178" spans="1:15">
      <c r="A178" s="22" t="str">
        <f>IF(B178="","",MAX($A$29:A177)+1)</f>
        <v/>
      </c>
      <c r="B178" s="13"/>
      <c r="C178" s="14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7"/>
    </row>
    <row r="179" spans="1:15">
      <c r="A179" s="22" t="str">
        <f>IF(B179="","",MAX($A$29:A178)+1)</f>
        <v/>
      </c>
      <c r="B179" s="13"/>
      <c r="C179" s="14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7"/>
    </row>
    <row r="180" spans="1:15">
      <c r="A180" s="22" t="str">
        <f>IF(B180="","",MAX($A$29:A179)+1)</f>
        <v/>
      </c>
      <c r="B180" s="13"/>
      <c r="C180" s="14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7"/>
    </row>
    <row r="181" spans="1:15">
      <c r="A181" s="22" t="str">
        <f>IF(B181="","",MAX($A$29:A180)+1)</f>
        <v/>
      </c>
      <c r="B181" s="13"/>
      <c r="C181" s="14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7"/>
    </row>
    <row r="182" spans="1:15">
      <c r="A182" s="22" t="str">
        <f>IF(B182="","",MAX($A$29:A181)+1)</f>
        <v/>
      </c>
      <c r="B182" s="13"/>
      <c r="C182" s="14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7"/>
    </row>
    <row r="183" spans="1:15">
      <c r="A183" s="22" t="str">
        <f>IF(B183="","",MAX($A$29:A182)+1)</f>
        <v/>
      </c>
      <c r="B183" s="13"/>
      <c r="C183" s="14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7"/>
    </row>
    <row r="184" spans="1:15">
      <c r="A184" s="22" t="str">
        <f>IF(B184="","",MAX($A$29:A183)+1)</f>
        <v/>
      </c>
      <c r="B184" s="13"/>
      <c r="C184" s="14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7"/>
    </row>
    <row r="185" spans="1:15">
      <c r="A185" s="22" t="str">
        <f>IF(B185="","",MAX($A$29:A184)+1)</f>
        <v/>
      </c>
      <c r="B185" s="13"/>
      <c r="C185" s="14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7"/>
    </row>
    <row r="186" spans="1:15">
      <c r="A186" s="22" t="str">
        <f>IF(B186="","",MAX($A$29:A185)+1)</f>
        <v/>
      </c>
      <c r="B186" s="13"/>
      <c r="C186" s="14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7"/>
    </row>
    <row r="187" spans="1:15">
      <c r="A187" s="22" t="str">
        <f>IF(B187="","",MAX($A$29:A186)+1)</f>
        <v/>
      </c>
      <c r="B187" s="13"/>
      <c r="C187" s="14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7"/>
    </row>
    <row r="188" spans="1:15">
      <c r="A188" s="22" t="str">
        <f>IF(B188="","",MAX($A$29:A187)+1)</f>
        <v/>
      </c>
      <c r="B188" s="13"/>
      <c r="C188" s="14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7"/>
    </row>
    <row r="189" spans="1:15">
      <c r="A189" s="22" t="str">
        <f>IF(B189="","",MAX($A$29:A188)+1)</f>
        <v/>
      </c>
      <c r="B189" s="13"/>
      <c r="C189" s="14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7"/>
    </row>
    <row r="190" spans="1:15">
      <c r="A190" s="22" t="str">
        <f>IF(B190="","",MAX($A$29:A189)+1)</f>
        <v/>
      </c>
      <c r="B190" s="13"/>
      <c r="C190" s="14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7"/>
    </row>
    <row r="191" spans="1:15">
      <c r="A191" s="22" t="str">
        <f>IF(B191="","",MAX($A$29:A190)+1)</f>
        <v/>
      </c>
      <c r="B191" s="13"/>
      <c r="C191" s="14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7"/>
    </row>
    <row r="192" spans="1:15">
      <c r="A192" s="22" t="str">
        <f>IF(B192="","",MAX($A$29:A191)+1)</f>
        <v/>
      </c>
      <c r="B192" s="13"/>
      <c r="C192" s="14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7"/>
    </row>
    <row r="193" spans="1:15">
      <c r="A193" s="22" t="str">
        <f>IF(B193="","",MAX($A$29:A192)+1)</f>
        <v/>
      </c>
      <c r="B193" s="13"/>
      <c r="C193" s="14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7"/>
    </row>
    <row r="194" spans="1:15">
      <c r="A194" s="22" t="str">
        <f>IF(B194="","",MAX($A$29:A193)+1)</f>
        <v/>
      </c>
      <c r="B194" s="13"/>
      <c r="C194" s="14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7"/>
    </row>
    <row r="195" spans="1:15">
      <c r="A195" s="22" t="str">
        <f>IF(B195="","",MAX($A$29:A194)+1)</f>
        <v/>
      </c>
      <c r="B195" s="13"/>
      <c r="C195" s="14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7"/>
    </row>
    <row r="196" spans="1:15">
      <c r="A196" s="22" t="str">
        <f>IF(B196="","",MAX($A$29:A195)+1)</f>
        <v/>
      </c>
      <c r="B196" s="13"/>
      <c r="C196" s="14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7"/>
    </row>
    <row r="197" spans="1:15">
      <c r="A197" s="22" t="str">
        <f>IF(B197="","",MAX($A$29:A196)+1)</f>
        <v/>
      </c>
      <c r="B197" s="13"/>
      <c r="C197" s="14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7"/>
    </row>
    <row r="198" spans="1:15">
      <c r="A198" s="22" t="str">
        <f>IF(B198="","",MAX($A$29:A197)+1)</f>
        <v/>
      </c>
      <c r="B198" s="13"/>
      <c r="C198" s="14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7"/>
    </row>
    <row r="199" spans="1:15">
      <c r="A199" s="22" t="str">
        <f>IF(B199="","",MAX($A$29:A198)+1)</f>
        <v/>
      </c>
      <c r="B199" s="13"/>
      <c r="C199" s="14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7"/>
    </row>
    <row r="200" spans="1:15">
      <c r="A200" s="22" t="str">
        <f>IF(B200="","",MAX($A$29:A199)+1)</f>
        <v/>
      </c>
      <c r="B200" s="13"/>
      <c r="C200" s="14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7"/>
    </row>
    <row r="201" spans="1:15">
      <c r="A201" s="22" t="str">
        <f>IF(B201="","",MAX($A$29:A200)+1)</f>
        <v/>
      </c>
      <c r="B201" s="13"/>
      <c r="C201" s="14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7"/>
    </row>
    <row r="202" spans="1:15">
      <c r="A202" s="22" t="str">
        <f>IF(B202="","",MAX($A$29:A201)+1)</f>
        <v/>
      </c>
      <c r="B202" s="13"/>
      <c r="C202" s="14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7"/>
    </row>
    <row r="203" spans="1:15">
      <c r="A203" s="22" t="str">
        <f>IF(B203="","",MAX($A$29:A202)+1)</f>
        <v/>
      </c>
      <c r="B203" s="13"/>
      <c r="C203" s="14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7"/>
    </row>
    <row r="204" spans="1:15">
      <c r="A204" s="22" t="str">
        <f>IF(B204="","",MAX($A$29:A203)+1)</f>
        <v/>
      </c>
      <c r="B204" s="13"/>
      <c r="C204" s="14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7"/>
    </row>
    <row r="205" spans="1:15">
      <c r="A205" s="22" t="str">
        <f>IF(B205="","",MAX($A$29:A204)+1)</f>
        <v/>
      </c>
      <c r="B205" s="13"/>
      <c r="C205" s="14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7"/>
    </row>
    <row r="206" spans="1:15">
      <c r="A206" s="22" t="str">
        <f>IF(B206="","",MAX($A$29:A205)+1)</f>
        <v/>
      </c>
      <c r="B206" s="13"/>
      <c r="C206" s="14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7"/>
    </row>
    <row r="207" spans="1:15">
      <c r="A207" s="22" t="str">
        <f>IF(B207="","",MAX($A$29:A206)+1)</f>
        <v/>
      </c>
      <c r="B207" s="13"/>
      <c r="C207" s="14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7"/>
    </row>
    <row r="208" spans="1:15">
      <c r="A208" s="22" t="str">
        <f>IF(B208="","",MAX($A$29:A207)+1)</f>
        <v/>
      </c>
      <c r="B208" s="13"/>
      <c r="C208" s="14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7"/>
    </row>
    <row r="209" spans="1:15">
      <c r="A209" s="22" t="str">
        <f>IF(B209="","",MAX($A$29:A208)+1)</f>
        <v/>
      </c>
      <c r="B209" s="13"/>
      <c r="C209" s="14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7"/>
    </row>
    <row r="210" spans="1:15">
      <c r="A210" s="22" t="str">
        <f>IF(B210="","",MAX($A$29:A209)+1)</f>
        <v/>
      </c>
      <c r="B210" s="13"/>
      <c r="C210" s="14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7"/>
    </row>
    <row r="211" spans="1:15">
      <c r="A211" s="22" t="str">
        <f>IF(B211="","",MAX($A$29:A210)+1)</f>
        <v/>
      </c>
      <c r="B211" s="13"/>
      <c r="C211" s="14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7"/>
    </row>
    <row r="212" spans="1:15">
      <c r="A212" s="22" t="str">
        <f>IF(B212="","",MAX($A$29:A211)+1)</f>
        <v/>
      </c>
      <c r="B212" s="13"/>
      <c r="C212" s="14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7"/>
    </row>
    <row r="213" spans="1:15">
      <c r="A213" s="22" t="str">
        <f>IF(B213="","",MAX($A$29:A212)+1)</f>
        <v/>
      </c>
      <c r="B213" s="13"/>
      <c r="C213" s="14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7"/>
    </row>
    <row r="214" spans="1:15">
      <c r="A214" s="22" t="str">
        <f>IF(B214="","",MAX($A$29:A213)+1)</f>
        <v/>
      </c>
      <c r="B214" s="13"/>
      <c r="C214" s="14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7"/>
    </row>
    <row r="215" spans="1:15">
      <c r="A215" s="22" t="str">
        <f>IF(B215="","",MAX($A$29:A214)+1)</f>
        <v/>
      </c>
      <c r="B215" s="13"/>
      <c r="C215" s="14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7"/>
    </row>
    <row r="216" spans="1:15">
      <c r="A216" s="22" t="str">
        <f>IF(B216="","",MAX($A$29:A215)+1)</f>
        <v/>
      </c>
      <c r="B216" s="13"/>
      <c r="C216" s="14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7"/>
    </row>
    <row r="217" spans="1:15">
      <c r="A217" s="22" t="str">
        <f>IF(B217="","",MAX($A$29:A216)+1)</f>
        <v/>
      </c>
      <c r="B217" s="13"/>
      <c r="C217" s="14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7"/>
    </row>
    <row r="218" spans="1:15">
      <c r="A218" s="22" t="str">
        <f>IF(B218="","",MAX($A$29:A217)+1)</f>
        <v/>
      </c>
      <c r="B218" s="13"/>
      <c r="C218" s="14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7"/>
    </row>
    <row r="219" spans="1:15">
      <c r="A219" s="22" t="str">
        <f>IF(B219="","",MAX($A$29:A218)+1)</f>
        <v/>
      </c>
      <c r="B219" s="13"/>
      <c r="C219" s="14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7"/>
    </row>
    <row r="220" spans="1:15">
      <c r="A220" s="22" t="str">
        <f>IF(B220="","",MAX($A$29:A219)+1)</f>
        <v/>
      </c>
      <c r="B220" s="13"/>
      <c r="C220" s="14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7"/>
    </row>
    <row r="221" spans="1:15">
      <c r="A221" s="22" t="str">
        <f>IF(B221="","",MAX($A$29:A220)+1)</f>
        <v/>
      </c>
      <c r="B221" s="13"/>
      <c r="C221" s="14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7"/>
    </row>
    <row r="222" spans="1:15">
      <c r="A222" s="22" t="str">
        <f>IF(B222="","",MAX($A$29:A221)+1)</f>
        <v/>
      </c>
      <c r="B222" s="13"/>
      <c r="C222" s="14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7"/>
    </row>
    <row r="223" spans="1:15">
      <c r="A223" s="22" t="str">
        <f>IF(B223="","",MAX($A$29:A222)+1)</f>
        <v/>
      </c>
      <c r="B223" s="13"/>
      <c r="C223" s="14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7"/>
    </row>
    <row r="224" spans="1:15">
      <c r="A224" s="22" t="str">
        <f>IF(B224="","",MAX($A$29:A223)+1)</f>
        <v/>
      </c>
      <c r="B224" s="13"/>
      <c r="C224" s="14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7"/>
    </row>
    <row r="225" spans="1:15">
      <c r="A225" s="22" t="str">
        <f>IF(B225="","",MAX($A$29:A224)+1)</f>
        <v/>
      </c>
      <c r="B225" s="13"/>
      <c r="C225" s="14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7"/>
    </row>
    <row r="226" spans="1:15">
      <c r="A226" s="22" t="str">
        <f>IF(B226="","",MAX($A$29:A225)+1)</f>
        <v/>
      </c>
      <c r="B226" s="13"/>
      <c r="C226" s="14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7"/>
    </row>
    <row r="227" spans="1:15">
      <c r="A227" s="22" t="str">
        <f>IF(B227="","",MAX($A$29:A226)+1)</f>
        <v/>
      </c>
      <c r="B227" s="13"/>
      <c r="C227" s="14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7"/>
    </row>
    <row r="228" spans="1:15">
      <c r="A228" s="22" t="str">
        <f>IF(B228="","",MAX($A$29:A227)+1)</f>
        <v/>
      </c>
      <c r="B228" s="13"/>
      <c r="C228" s="14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7"/>
    </row>
    <row r="229" spans="1:15">
      <c r="A229" s="22" t="str">
        <f>IF(B229="","",MAX($A$29:A228)+1)</f>
        <v/>
      </c>
      <c r="B229" s="13"/>
      <c r="C229" s="14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7"/>
    </row>
  </sheetData>
  <mergeCells count="56">
    <mergeCell ref="M7:O7"/>
    <mergeCell ref="M8:O8"/>
    <mergeCell ref="M9:O9"/>
    <mergeCell ref="M10:O10"/>
    <mergeCell ref="M11:O11"/>
    <mergeCell ref="K18:M18"/>
    <mergeCell ref="N18:O18"/>
    <mergeCell ref="A18:G18"/>
    <mergeCell ref="H18:J18"/>
    <mergeCell ref="K11:L11"/>
    <mergeCell ref="K12:L12"/>
    <mergeCell ref="M12:O12"/>
    <mergeCell ref="C11:F11"/>
    <mergeCell ref="C12:F12"/>
    <mergeCell ref="H7:I7"/>
    <mergeCell ref="A27:O27"/>
    <mergeCell ref="A24:D24"/>
    <mergeCell ref="A25:D25"/>
    <mergeCell ref="A26:D26"/>
    <mergeCell ref="C7:G7"/>
    <mergeCell ref="O19:O20"/>
    <mergeCell ref="C8:F8"/>
    <mergeCell ref="C9:F9"/>
    <mergeCell ref="C10:F10"/>
    <mergeCell ref="K7:L7"/>
    <mergeCell ref="K8:L8"/>
    <mergeCell ref="K9:L9"/>
    <mergeCell ref="K10:L10"/>
    <mergeCell ref="A15:O16"/>
    <mergeCell ref="A17:O17"/>
    <mergeCell ref="A1:O1"/>
    <mergeCell ref="H3:I3"/>
    <mergeCell ref="H4:I4"/>
    <mergeCell ref="H5:I5"/>
    <mergeCell ref="J5:O5"/>
    <mergeCell ref="J3:O3"/>
    <mergeCell ref="J4:O4"/>
    <mergeCell ref="A2:D2"/>
    <mergeCell ref="A3:D3"/>
    <mergeCell ref="A4:D4"/>
    <mergeCell ref="A5:D5"/>
    <mergeCell ref="E2:O2"/>
    <mergeCell ref="E3:G3"/>
    <mergeCell ref="E4:G4"/>
    <mergeCell ref="E5:G5"/>
    <mergeCell ref="H8:I8"/>
    <mergeCell ref="H9:I9"/>
    <mergeCell ref="H10:I10"/>
    <mergeCell ref="H11:I11"/>
    <mergeCell ref="H12:I12"/>
    <mergeCell ref="A20:D20"/>
    <mergeCell ref="A21:D21"/>
    <mergeCell ref="A22:D22"/>
    <mergeCell ref="A23:D23"/>
    <mergeCell ref="A14:C14"/>
    <mergeCell ref="A19:D19"/>
  </mergeCells>
  <conditionalFormatting sqref="A29:D229">
    <cfRule type="expression" dxfId="21" priority="1">
      <formula>$B29=""</formula>
    </cfRule>
    <cfRule type="expression" dxfId="20" priority="2">
      <formula>$B29&gt;0</formula>
    </cfRule>
  </conditionalFormatting>
  <conditionalFormatting sqref="F29:O29 E29:E31 F30:N31 O30:O229 E32:N229">
    <cfRule type="expression" dxfId="19" priority="9">
      <formula>$B29&gt;0</formula>
    </cfRule>
    <cfRule type="expression" dxfId="18" priority="10">
      <formula>$D29="Kopya"</formula>
    </cfRule>
    <cfRule type="expression" dxfId="17" priority="14">
      <formula>E29&gt;=E$21*0.7</formula>
    </cfRule>
    <cfRule type="expression" dxfId="16" priority="16">
      <formula>$B29=""</formula>
    </cfRule>
    <cfRule type="expression" dxfId="15" priority="17">
      <formula>E29&lt;E$21*0.5</formula>
    </cfRule>
    <cfRule type="expression" dxfId="14" priority="19">
      <formula>E29&lt;E$21*0.7</formula>
    </cfRule>
  </conditionalFormatting>
  <conditionalFormatting sqref="F29:O29 O30:O229 E29:E31 F30:N31 E32:N229">
    <cfRule type="expression" dxfId="13" priority="13" stopIfTrue="1">
      <formula>$D29="Girmedi"</formula>
    </cfRule>
  </conditionalFormatting>
  <conditionalFormatting sqref="O21">
    <cfRule type="expression" dxfId="12" priority="24">
      <formula>$O$21=100</formula>
    </cfRule>
  </conditionalFormatting>
  <conditionalFormatting sqref="O29:O229">
    <cfRule type="expression" dxfId="11" priority="11">
      <formula>$B29=""</formula>
    </cfRule>
  </conditionalFormatting>
  <dataValidations count="5">
    <dataValidation type="list" allowBlank="1" showInputMessage="1" showErrorMessage="1" sqref="D29:D229" xr:uid="{BF4C6685-A1B0-3D40-BB93-C0482F4089B7}">
      <formula1>"Girmedi,Kopya,"</formula1>
    </dataValidation>
    <dataValidation type="list" allowBlank="1" showInputMessage="1" showErrorMessage="1" sqref="E4:G4" xr:uid="{74625236-E31F-40DA-86B5-61578CA71252}">
      <formula1>"GÜZ,BAHAR"</formula1>
    </dataValidation>
    <dataValidation type="list" allowBlank="1" showInputMessage="1" showErrorMessage="1" sqref="E5:G5" xr:uid="{F9529A41-C405-478F-BD33-4E10B6D897E3}">
      <formula1>"Bankacılık ve Sigortacılık,İş Sağlığı ve Güvenliği,Özel Güvenlik ve Koruma,Sağlık Kurumları İşletmeciliği,Sosyal Güvenlik"</formula1>
    </dataValidation>
    <dataValidation type="list" allowBlank="1" showInputMessage="1" showErrorMessage="1" sqref="J5 P5 V5:AD5" xr:uid="{C84ACB6E-A954-4BCC-8C22-9B3185A83743}">
      <formula1>"I. ÖĞRETİM,II. ÖĞRETİM"</formula1>
    </dataValidation>
    <dataValidation type="list" allowBlank="1" showInputMessage="1" showErrorMessage="1" sqref="J4 P4 V4:AD4" xr:uid="{2AD70B75-3AA4-4F49-84B6-FB4D9F6089ED}">
      <formula1>"1. SINIF,2. SINIF"</formula1>
    </dataValidation>
  </dataValidations>
  <pageMargins left="0.23622047244094491" right="0.23622047244094491" top="0.74803149606299213" bottom="0.74803149606299213" header="0.31496062992125984" footer="0.31496062992125984"/>
  <pageSetup paperSize="9" scale="60" orientation="portrait" r:id="rId1"/>
  <headerFooter>
    <oddFooter>&amp;L&amp;"Calibri,Normal"&amp;KFF8C00Bandırma Onyedi Eylül Üniversitesi Manyas M.Y.O.&amp;R&amp;D&amp;T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FBA7-0F12-DB40-AC67-2CE1195B82EA}">
  <sheetPr>
    <pageSetUpPr fitToPage="1"/>
  </sheetPr>
  <dimension ref="A1:AE228"/>
  <sheetViews>
    <sheetView tabSelected="1" zoomScale="85" zoomScaleNormal="85" zoomScaleSheetLayoutView="85" workbookViewId="0">
      <selection activeCell="E3" sqref="E3:G3"/>
    </sheetView>
  </sheetViews>
  <sheetFormatPr defaultColWidth="4.28515625" defaultRowHeight="15"/>
  <cols>
    <col min="1" max="1" width="5.85546875" style="3" customWidth="1"/>
    <col min="2" max="2" width="8.140625" style="3" bestFit="1" customWidth="1"/>
    <col min="3" max="3" width="17.7109375" style="3" customWidth="1"/>
    <col min="4" max="4" width="6.85546875" style="2" customWidth="1"/>
    <col min="5" max="8" width="10" style="2" customWidth="1"/>
    <col min="9" max="9" width="12.140625" style="2" customWidth="1"/>
    <col min="10" max="29" width="10" style="2" customWidth="1"/>
    <col min="30" max="30" width="5.85546875" style="3" customWidth="1"/>
    <col min="31" max="31" width="10.28515625" style="2" hidden="1" customWidth="1"/>
    <col min="32" max="16384" width="4.28515625" style="3"/>
  </cols>
  <sheetData>
    <row r="1" spans="1:30" ht="25.5" thickBot="1">
      <c r="A1" s="116" t="s">
        <v>50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</row>
    <row r="2" spans="1:30" ht="15.75">
      <c r="A2" s="68" t="s">
        <v>2</v>
      </c>
      <c r="B2" s="69"/>
      <c r="C2" s="69"/>
      <c r="D2" s="70"/>
      <c r="E2" s="77"/>
      <c r="F2" s="77"/>
      <c r="G2" s="77"/>
      <c r="H2" s="77"/>
      <c r="I2" s="77"/>
      <c r="J2" s="77"/>
      <c r="K2" s="77"/>
      <c r="L2" s="77"/>
      <c r="M2" s="77"/>
      <c r="N2" s="7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78"/>
    </row>
    <row r="3" spans="1:30" ht="15.75">
      <c r="A3" s="71" t="s">
        <v>0</v>
      </c>
      <c r="B3" s="72"/>
      <c r="C3" s="72"/>
      <c r="D3" s="73"/>
      <c r="E3" s="63" t="s">
        <v>66</v>
      </c>
      <c r="F3" s="63"/>
      <c r="G3" s="63"/>
      <c r="H3" s="58" t="s">
        <v>49</v>
      </c>
      <c r="I3" s="58"/>
      <c r="J3" s="63" t="s">
        <v>74</v>
      </c>
      <c r="K3" s="63"/>
      <c r="L3" s="63"/>
      <c r="M3" s="63"/>
      <c r="N3" s="63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64"/>
    </row>
    <row r="4" spans="1:30" ht="15.75">
      <c r="A4" s="71" t="s">
        <v>3</v>
      </c>
      <c r="B4" s="72"/>
      <c r="C4" s="72"/>
      <c r="D4" s="73"/>
      <c r="E4" s="63" t="s">
        <v>68</v>
      </c>
      <c r="F4" s="63"/>
      <c r="G4" s="63"/>
      <c r="H4" s="58" t="s">
        <v>51</v>
      </c>
      <c r="I4" s="58"/>
      <c r="J4" s="63" t="s">
        <v>64</v>
      </c>
      <c r="K4" s="63"/>
      <c r="L4" s="63"/>
      <c r="M4" s="63"/>
      <c r="N4" s="63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64"/>
    </row>
    <row r="5" spans="1:30" ht="16.5" thickBot="1">
      <c r="A5" s="74" t="s">
        <v>53</v>
      </c>
      <c r="B5" s="75"/>
      <c r="C5" s="75"/>
      <c r="D5" s="76"/>
      <c r="E5" s="79" t="s">
        <v>67</v>
      </c>
      <c r="F5" s="79"/>
      <c r="G5" s="79"/>
      <c r="H5" s="59" t="s">
        <v>52</v>
      </c>
      <c r="I5" s="59"/>
      <c r="J5" s="79" t="s">
        <v>63</v>
      </c>
      <c r="K5" s="79"/>
      <c r="L5" s="79"/>
      <c r="M5" s="79"/>
      <c r="N5" s="7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20"/>
    </row>
    <row r="6" spans="1:30" ht="12" customHeight="1" thickBo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0" ht="15.75">
      <c r="C7" s="86" t="s">
        <v>7</v>
      </c>
      <c r="D7" s="86"/>
      <c r="E7" s="86"/>
      <c r="F7" s="86"/>
      <c r="G7" s="86"/>
      <c r="H7" s="80" t="s">
        <v>15</v>
      </c>
      <c r="I7" s="81"/>
      <c r="J7" s="81"/>
      <c r="K7" s="81"/>
      <c r="L7" s="126">
        <f>COUNTA($B$28:$B$228)-COUNTIF($D$28:$D$228,"G")-COUNTIF($D$28:$D$228,"K")</f>
        <v>94</v>
      </c>
      <c r="M7" s="126"/>
      <c r="N7" s="126"/>
      <c r="O7" s="126"/>
      <c r="P7" s="121" t="s">
        <v>17</v>
      </c>
      <c r="Q7" s="121"/>
      <c r="R7" s="121"/>
      <c r="S7" s="121"/>
      <c r="T7" s="108">
        <f>IF($L$7=0,"",AVERAGE(AD28:AD228))</f>
        <v>0.59139784946236562</v>
      </c>
      <c r="U7" s="108"/>
      <c r="V7" s="108"/>
      <c r="W7" s="108"/>
      <c r="X7" s="108"/>
      <c r="Y7" s="122"/>
      <c r="Z7" s="122"/>
      <c r="AA7" s="122"/>
      <c r="AB7" s="122"/>
      <c r="AC7" s="122"/>
      <c r="AD7" s="109"/>
    </row>
    <row r="8" spans="1:30" ht="15.75">
      <c r="C8" s="89" t="s">
        <v>11</v>
      </c>
      <c r="D8" s="89"/>
      <c r="E8" s="89"/>
      <c r="F8" s="89"/>
      <c r="G8" s="2">
        <f>COUNTIF($AE$28:$AE$228,1)</f>
        <v>65</v>
      </c>
      <c r="H8" s="51" t="s">
        <v>13</v>
      </c>
      <c r="I8" s="52"/>
      <c r="J8" s="52"/>
      <c r="K8" s="52"/>
      <c r="L8" s="125">
        <f>COUNTIF($AE$28:$AE$228,"&gt;1")</f>
        <v>1</v>
      </c>
      <c r="M8" s="125"/>
      <c r="N8" s="125"/>
      <c r="O8" s="125"/>
      <c r="P8" s="54" t="s">
        <v>18</v>
      </c>
      <c r="Q8" s="54"/>
      <c r="R8" s="54"/>
      <c r="S8" s="54"/>
      <c r="T8" s="110">
        <f>IF($L$7=0,"",MEDIAN(AD28:AD228))</f>
        <v>0</v>
      </c>
      <c r="U8" s="110"/>
      <c r="V8" s="110"/>
      <c r="W8" s="110"/>
      <c r="X8" s="110"/>
      <c r="Y8" s="123"/>
      <c r="Z8" s="123"/>
      <c r="AA8" s="123"/>
      <c r="AB8" s="123"/>
      <c r="AC8" s="123"/>
      <c r="AD8" s="111"/>
    </row>
    <row r="9" spans="1:30" ht="15.75">
      <c r="C9" s="89" t="s">
        <v>8</v>
      </c>
      <c r="D9" s="89"/>
      <c r="E9" s="89"/>
      <c r="F9" s="89"/>
      <c r="G9" s="2">
        <f>COUNTIF($AE$28:$AE$228,2)</f>
        <v>1</v>
      </c>
      <c r="H9" s="51" t="s">
        <v>14</v>
      </c>
      <c r="I9" s="52"/>
      <c r="J9" s="52"/>
      <c r="K9" s="52"/>
      <c r="L9" s="125">
        <f>COUNTIF($AE$28:$AE$228,"1")</f>
        <v>65</v>
      </c>
      <c r="M9" s="125"/>
      <c r="N9" s="125"/>
      <c r="O9" s="125"/>
      <c r="P9" s="54" t="s">
        <v>19</v>
      </c>
      <c r="Q9" s="54"/>
      <c r="R9" s="54"/>
      <c r="S9" s="54"/>
      <c r="T9" s="110">
        <f>IF($L$7=0,"",(LARGE(AD28:AD228,1)-SMALL(AD28:AD228,1)))</f>
        <v>55</v>
      </c>
      <c r="U9" s="110"/>
      <c r="V9" s="110"/>
      <c r="W9" s="110"/>
      <c r="X9" s="110"/>
      <c r="Y9" s="123"/>
      <c r="Z9" s="123"/>
      <c r="AA9" s="123"/>
      <c r="AB9" s="123"/>
      <c r="AC9" s="123"/>
      <c r="AD9" s="111"/>
    </row>
    <row r="10" spans="1:30" ht="15.75">
      <c r="C10" s="89" t="s">
        <v>9</v>
      </c>
      <c r="D10" s="89"/>
      <c r="E10" s="89"/>
      <c r="F10" s="89"/>
      <c r="G10" s="2">
        <f>COUNTIF($AE$28:$AE$228,3)</f>
        <v>0</v>
      </c>
      <c r="H10" s="51" t="s">
        <v>16</v>
      </c>
      <c r="I10" s="52"/>
      <c r="J10" s="52"/>
      <c r="K10" s="52"/>
      <c r="L10" s="127">
        <f>IF($L$7=0,"",100*L8/$L$7)</f>
        <v>1.0638297872340425</v>
      </c>
      <c r="M10" s="127"/>
      <c r="N10" s="127"/>
      <c r="O10" s="127"/>
      <c r="P10" s="54" t="s">
        <v>20</v>
      </c>
      <c r="Q10" s="54"/>
      <c r="R10" s="54"/>
      <c r="S10" s="54"/>
      <c r="T10" s="112">
        <f>IF($L$7=0,"",(STDEV(AD28:AD228)))</f>
        <v>5.7032343210173391</v>
      </c>
      <c r="U10" s="112"/>
      <c r="V10" s="112"/>
      <c r="W10" s="112"/>
      <c r="X10" s="112"/>
      <c r="Y10" s="124"/>
      <c r="Z10" s="124"/>
      <c r="AA10" s="124"/>
      <c r="AB10" s="124"/>
      <c r="AC10" s="124"/>
      <c r="AD10" s="113"/>
    </row>
    <row r="11" spans="1:30" ht="15.75">
      <c r="C11" s="89" t="s">
        <v>10</v>
      </c>
      <c r="D11" s="89"/>
      <c r="E11" s="89"/>
      <c r="F11" s="89"/>
      <c r="G11" s="2">
        <f>COUNTIF($AE$28:$AE$228,4)</f>
        <v>0</v>
      </c>
      <c r="H11" s="51" t="s">
        <v>47</v>
      </c>
      <c r="I11" s="52"/>
      <c r="J11" s="52"/>
      <c r="K11" s="52"/>
      <c r="L11" s="132">
        <f>COUNTIF(D28:D228,"Girmedi")</f>
        <v>1</v>
      </c>
      <c r="M11" s="132"/>
      <c r="N11" s="132"/>
      <c r="O11" s="132"/>
      <c r="P11" s="54" t="s">
        <v>22</v>
      </c>
      <c r="Q11" s="54"/>
      <c r="R11" s="54"/>
      <c r="S11" s="54"/>
      <c r="T11" s="128">
        <f>IF($L$7=0,"",IF(T10=0,"",(3*($T$7-$T$8)/$T$10)))</f>
        <v>0.31108550841912763</v>
      </c>
      <c r="U11" s="129"/>
      <c r="V11" s="129"/>
      <c r="W11" s="129"/>
      <c r="X11" s="129"/>
      <c r="Y11" s="129"/>
      <c r="Z11" s="129"/>
      <c r="AA11" s="129"/>
      <c r="AB11" s="129"/>
      <c r="AC11" s="129"/>
      <c r="AD11" s="130"/>
    </row>
    <row r="12" spans="1:30" ht="16.5" thickBot="1">
      <c r="C12" s="89" t="s">
        <v>12</v>
      </c>
      <c r="D12" s="89"/>
      <c r="E12" s="89"/>
      <c r="F12" s="89"/>
      <c r="G12" s="2">
        <f>COUNTIF($AE$28:$AE$228,5)</f>
        <v>0</v>
      </c>
      <c r="H12" s="55" t="s">
        <v>48</v>
      </c>
      <c r="I12" s="56"/>
      <c r="J12" s="56"/>
      <c r="K12" s="56"/>
      <c r="L12" s="133">
        <f>COUNTIF(D28:D228,"Kopya")</f>
        <v>0</v>
      </c>
      <c r="M12" s="133"/>
      <c r="N12" s="133"/>
      <c r="O12" s="133"/>
      <c r="P12" s="131" t="s">
        <v>21</v>
      </c>
      <c r="Q12" s="131"/>
      <c r="R12" s="131"/>
      <c r="S12" s="131"/>
      <c r="T12" s="105" t="str">
        <f>IF(T9=0,"Tüm Öğrenciler Eşit Puanlı Olamaz",IF(T11="","",(IF(T11&lt;=0,"SINAV KOLAY",IF(T11&lt;0.1,"SINAV HAFİF ZOR",IF(T11&lt;=0.25,"SINAV ORTA ZOR","SINAV ÇOK ZOR"))))))</f>
        <v>SINAV ÇOK ZOR</v>
      </c>
      <c r="U12" s="106"/>
      <c r="V12" s="106"/>
      <c r="W12" s="106"/>
      <c r="X12" s="106"/>
      <c r="Y12" s="106"/>
      <c r="Z12" s="106"/>
      <c r="AA12" s="106"/>
      <c r="AB12" s="106"/>
      <c r="AC12" s="106"/>
      <c r="AD12" s="107"/>
    </row>
    <row r="13" spans="1:30" ht="15.75">
      <c r="E13" s="1"/>
      <c r="F13" s="1"/>
      <c r="G13" s="1"/>
      <c r="H13" s="1"/>
      <c r="I13" s="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30" ht="15.75">
      <c r="A14" s="47" t="s">
        <v>23</v>
      </c>
      <c r="B14" s="47"/>
      <c r="C14" s="4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30" ht="15" customHeight="1">
      <c r="A15" s="92" t="str">
        <f>IF(T9=0,"Tüm öğrenciler yapılan sınavdan eşit puan aldıkları için istatistiksel olarak yorum yapılamaz","     "&amp;IF(T12="","",(IF($T$12="SINAV KOLAY","Sınavın Çarpıklık Değerine (Zorluk Derecesine) göre; Sınav Kolaydır. Sınav öğrenci seviyesinin altındadır yada beklenen davranışlar çok iyi kazanılmıştır.",IF($T$12="SINAV HAFİF ZOR","Sınavın Çarpıklık Değerine (Zorluk Derecesine) göre; Sınav Hafif Zordur. Sınav öğrenci seviyesindedir yada beklenen davranışlar kazanılmıştır.",IF($T$12="SINAV ORTA ZOR","Sınavın Çarpıklık Değerine (Zorluk Derecesine) göre; Sınav Orta Zordur. Sınav öğrenci seviyesinin biraz üzerindedir yada beklenen davranışların bir kısmı kazanılmamıştır.",IF($T$12="SINAV ÇOK ZOR","Sınavın Çarpıklık Değerine (Zorluk Derecesine) göre; Sınav Çok Zordur. Sınav öğrenci seviyesinin üzerindedir yada beklenen davranışlar kazanılmamıştır.",""))))&amp;IF($T$9&gt;=$AD$20/2+10," Dizi genişliği büyük olduğundan öğrenciler arasında belirgin bir seviye farkı vardır.",IF($T$9&lt;=$AD$20/2-10," Dizi genişliği küçük olduğundan öğrencilerin çoğunluğu aynı seviyededir."," Dizi genişliği beklenen değerdedir ve öğrenciler arasında seviye farkı yoktur."))&amp;IF($T$9/$T$10&lt;4," Standart Sapma büyüktür ve Sınavın güvenilirliği yüksektir.",IF($T$9/$T$10&gt;6," Standart Sapma küçüktür ve Sınavın güvenilirliği düşüktür."," Standart Sapma beklenen değerdedir ve Sınavın güvenilirliği iyidir.")))))</f>
        <v xml:space="preserve">     Sınavın Çarpıklık Değerine (Zorluk Derecesine) göre; Sınav Çok Zordur. Sınav öğrenci seviyesinin üzerindedir yada beklenen davranışlar kazanılmamıştır. Dizi genişliği beklenen değerdedir ve öğrenciler arasında seviye farkı yoktur. Standart Sapma küçüktür ve Sınavın güvenilirliği düşüktür.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</row>
    <row r="16" spans="1:30" ht="36.950000000000003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</row>
    <row r="17" spans="1:31" ht="51" customHeight="1" thickBot="1">
      <c r="A17" s="93" t="str">
        <f>IF(COUNTIF(E25:AD25,"GERİ BİLDİRİM VERİLMELİ")&gt;0,"     "&amp;IF(E25="GERİ BİLDİRİM VERİLMELİ",E19,"")&amp;IF(F25="GERİ BİLDİRİM VERİLMELİ"," - "&amp;F19,"")&amp;IF(G25="GERİ BİLDİRİM VERİLMELİ"," - "&amp;G19,"")&amp;IF(H25="GERİ BİLDİRİM VERİLMELİ"," - "&amp;H19,"")&amp;IF(I25="GERİ BİLDİRİM VERİLMELİ"," - "&amp;I19,"")&amp;IF(J25="GERİ BİLDİRİM VERİLMELİ"," - "&amp;J19,"")&amp;IF(K25="GERİ BİLDİRİM VERİLMELİ"," - "&amp;K19,"")&amp;IF(L25="GERİ BİLDİRİM VERİLMELİ"," - "&amp;L19,"")&amp;IF(M25="GERİ BİLDİRİM VERİLMELİ"," - "&amp;M19,"")&amp;IF(N25="GERİ BİLDİRİM VERİLMELİ"," - "&amp;N19,"")&amp;IF(O25="GERİ BİLDİRİM VERİLMELİ"," - "&amp;O19,"")&amp;IF(P25="GERİ BİLDİRİM VERİLMELİ"," - "&amp;P19,"")&amp;IF(Q25="GERİ BİLDİRİM VERİLMELİ"," - "&amp;Q19,"")&amp;IF(R25="GERİ BİLDİRİM VERİLMELİ"," - "&amp;R19,"")&amp;IF(S25="GERİ BİLDİRİM VERİLMELİ"," - "&amp;S19,"")&amp;IF(T25="GERİ BİLDİRİM VERİLMELİ"," - "&amp;T19,"")&amp;IF(U25="GERİ BİLDİRİM VERİLMELİ"," - "&amp;U19,"")&amp;IF(V25="GERİ BİLDİRİM VERİLMELİ"," - "&amp;V19,"")&amp;IF(W25="GERİ BİLDİRİM VERİLMELİ"," - "&amp;W19,"")&amp;IF(X25="GERİ BİLDİRİM VERİLMELİ"," - "&amp;X19,"")&amp;IF(Y25="GERİ BİLDİRİM VERİLMELİ"," - "&amp;Y19,"")&amp;IF(Z25="GERİ BİLDİRİM VERİLMELİ"," - "&amp;Z19,"")&amp;IF(AA25="GERİ BİLDİRİM VERİLMELİ"," - "&amp;AA19,"")&amp;IF(AB25="GERİ BİLDİRİM VERİLMELİ"," - "&amp;AB19,"")&amp;IF(AC25="GERİ BİLDİRİM VERİLMELİ"," - "&amp;AC19,"")&amp;" kazanımı(ları) için geri bildirim verilmelidir.","     Tüm kazanımlar anlaşılmıştır.")</f>
        <v xml:space="preserve">     ÖÇ2-H3 - ÖÇ1-H2 - ÖÇ1-H1 - ÖÇ1-H2 - ÖÇ2-H4 - ÖÇ1-H2 - ÖÇ3-H4 - ÖÇ1-H3 - ÖÇ3-H4 - ÖÇ3-H4 - ÖÇ2-H4 - ÖÇ2-H4 - ÖÇ2-H4 - ÖÇ2-H6 - ÖÇ2-H4 - ÖÇ1-H2 - ÖÇ2-H6 - ÖÇ5-H7 - ÖÇ2-H5 - ÖÇ3-H7 kazanımı(ları) için geri bildirim verilmelidir.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</row>
    <row r="18" spans="1:31" ht="15.75">
      <c r="A18" s="48" t="s">
        <v>4</v>
      </c>
      <c r="B18" s="49"/>
      <c r="C18" s="49"/>
      <c r="D18" s="50"/>
      <c r="E18" s="4">
        <v>1</v>
      </c>
      <c r="F18" s="4">
        <v>2</v>
      </c>
      <c r="G18" s="4">
        <v>3</v>
      </c>
      <c r="H18" s="4">
        <v>4</v>
      </c>
      <c r="I18" s="4">
        <v>5</v>
      </c>
      <c r="J18" s="4">
        <v>6</v>
      </c>
      <c r="K18" s="4">
        <v>7</v>
      </c>
      <c r="L18" s="4">
        <v>8</v>
      </c>
      <c r="M18" s="4">
        <v>9</v>
      </c>
      <c r="N18" s="4">
        <v>10</v>
      </c>
      <c r="O18" s="4">
        <v>11</v>
      </c>
      <c r="P18" s="4">
        <v>12</v>
      </c>
      <c r="Q18" s="4">
        <v>13</v>
      </c>
      <c r="R18" s="4">
        <v>14</v>
      </c>
      <c r="S18" s="4">
        <v>15</v>
      </c>
      <c r="T18" s="4">
        <v>16</v>
      </c>
      <c r="U18" s="4">
        <v>17</v>
      </c>
      <c r="V18" s="4">
        <v>18</v>
      </c>
      <c r="W18" s="4">
        <v>19</v>
      </c>
      <c r="X18" s="4">
        <v>20</v>
      </c>
      <c r="Y18" s="4">
        <v>21</v>
      </c>
      <c r="Z18" s="4">
        <v>22</v>
      </c>
      <c r="AA18" s="4">
        <v>23</v>
      </c>
      <c r="AB18" s="4">
        <v>24</v>
      </c>
      <c r="AC18" s="4">
        <v>25</v>
      </c>
      <c r="AD18" s="87" t="s">
        <v>31</v>
      </c>
    </row>
    <row r="19" spans="1:31" ht="147.75" customHeight="1">
      <c r="A19" s="38" t="s">
        <v>5</v>
      </c>
      <c r="B19" s="39"/>
      <c r="C19" s="39"/>
      <c r="D19" s="40"/>
      <c r="E19" s="37" t="s">
        <v>56</v>
      </c>
      <c r="F19" s="37" t="s">
        <v>57</v>
      </c>
      <c r="G19" s="37" t="s">
        <v>55</v>
      </c>
      <c r="H19" s="37" t="s">
        <v>57</v>
      </c>
      <c r="I19" s="37" t="s">
        <v>58</v>
      </c>
      <c r="J19" s="37" t="s">
        <v>57</v>
      </c>
      <c r="K19" s="37" t="s">
        <v>69</v>
      </c>
      <c r="L19" s="37" t="s">
        <v>70</v>
      </c>
      <c r="M19" s="37" t="s">
        <v>69</v>
      </c>
      <c r="N19" s="37" t="s">
        <v>69</v>
      </c>
      <c r="O19" s="37" t="s">
        <v>58</v>
      </c>
      <c r="P19" s="37" t="s">
        <v>58</v>
      </c>
      <c r="Q19" s="37" t="s">
        <v>58</v>
      </c>
      <c r="R19" s="37" t="s">
        <v>71</v>
      </c>
      <c r="S19" s="37" t="s">
        <v>58</v>
      </c>
      <c r="T19" s="37" t="s">
        <v>57</v>
      </c>
      <c r="U19" s="37" t="s">
        <v>71</v>
      </c>
      <c r="V19" s="37" t="s">
        <v>72</v>
      </c>
      <c r="W19" s="37" t="s">
        <v>73</v>
      </c>
      <c r="X19" s="37" t="s">
        <v>59</v>
      </c>
      <c r="Y19" s="18"/>
      <c r="Z19" s="18"/>
      <c r="AA19" s="18"/>
      <c r="AB19" s="18"/>
      <c r="AC19" s="18"/>
      <c r="AD19" s="88"/>
    </row>
    <row r="20" spans="1:31" ht="15.75">
      <c r="A20" s="41" t="s">
        <v>6</v>
      </c>
      <c r="B20" s="42"/>
      <c r="C20" s="42"/>
      <c r="D20" s="43"/>
      <c r="E20" s="19">
        <v>5</v>
      </c>
      <c r="F20" s="19">
        <v>5</v>
      </c>
      <c r="G20" s="19">
        <v>5</v>
      </c>
      <c r="H20" s="19">
        <v>5</v>
      </c>
      <c r="I20" s="19">
        <v>5</v>
      </c>
      <c r="J20" s="19">
        <v>5</v>
      </c>
      <c r="K20" s="19">
        <v>5</v>
      </c>
      <c r="L20" s="19">
        <v>5</v>
      </c>
      <c r="M20" s="19">
        <v>5</v>
      </c>
      <c r="N20" s="19">
        <v>5</v>
      </c>
      <c r="O20" s="19">
        <v>5</v>
      </c>
      <c r="P20" s="19">
        <v>5</v>
      </c>
      <c r="Q20" s="19">
        <v>5</v>
      </c>
      <c r="R20" s="19">
        <v>5</v>
      </c>
      <c r="S20" s="19">
        <v>5</v>
      </c>
      <c r="T20" s="19">
        <v>5</v>
      </c>
      <c r="U20" s="19">
        <v>5</v>
      </c>
      <c r="V20" s="19">
        <v>5</v>
      </c>
      <c r="W20" s="19">
        <v>5</v>
      </c>
      <c r="X20" s="19">
        <v>5</v>
      </c>
      <c r="Y20" s="19"/>
      <c r="Z20" s="19"/>
      <c r="AA20" s="19"/>
      <c r="AB20" s="19"/>
      <c r="AC20" s="19"/>
      <c r="AD20" s="9">
        <f>SUM(E20:AC20)</f>
        <v>100</v>
      </c>
    </row>
    <row r="21" spans="1:31" ht="15.75">
      <c r="A21" s="44" t="s">
        <v>62</v>
      </c>
      <c r="B21" s="45"/>
      <c r="C21" s="45"/>
      <c r="D21" s="46"/>
      <c r="E21" s="10">
        <f>IF(E20="","",COUNTA(E28:E121))</f>
        <v>0</v>
      </c>
      <c r="F21" s="10">
        <f t="shared" ref="F21:X21" si="0">IF(F20="","",COUNTA(F28:F121))</f>
        <v>1</v>
      </c>
      <c r="G21" s="10">
        <f t="shared" si="0"/>
        <v>1</v>
      </c>
      <c r="H21" s="10">
        <f t="shared" si="0"/>
        <v>0</v>
      </c>
      <c r="I21" s="10">
        <f t="shared" si="0"/>
        <v>0</v>
      </c>
      <c r="J21" s="10">
        <f t="shared" si="0"/>
        <v>1</v>
      </c>
      <c r="K21" s="10">
        <f t="shared" si="0"/>
        <v>1</v>
      </c>
      <c r="L21" s="10">
        <f t="shared" si="0"/>
        <v>0</v>
      </c>
      <c r="M21" s="10">
        <f t="shared" si="0"/>
        <v>0</v>
      </c>
      <c r="N21" s="10">
        <f t="shared" si="0"/>
        <v>1</v>
      </c>
      <c r="O21" s="10">
        <f t="shared" si="0"/>
        <v>0</v>
      </c>
      <c r="P21" s="10">
        <f t="shared" si="0"/>
        <v>1</v>
      </c>
      <c r="Q21" s="10">
        <f t="shared" si="0"/>
        <v>0</v>
      </c>
      <c r="R21" s="10">
        <f t="shared" si="0"/>
        <v>0</v>
      </c>
      <c r="S21" s="10">
        <f t="shared" si="0"/>
        <v>1</v>
      </c>
      <c r="T21" s="10">
        <f t="shared" si="0"/>
        <v>1</v>
      </c>
      <c r="U21" s="10">
        <f t="shared" si="0"/>
        <v>1</v>
      </c>
      <c r="V21" s="10">
        <f t="shared" si="0"/>
        <v>1</v>
      </c>
      <c r="W21" s="10">
        <f t="shared" si="0"/>
        <v>0</v>
      </c>
      <c r="X21" s="10">
        <f t="shared" si="0"/>
        <v>1</v>
      </c>
      <c r="Y21" s="10" t="str">
        <f t="shared" ref="Y21:AC21" si="1">IF(Y20="","",COUNTA(Y28:Y94))</f>
        <v/>
      </c>
      <c r="Z21" s="10" t="str">
        <f t="shared" si="1"/>
        <v/>
      </c>
      <c r="AA21" s="10" t="str">
        <f t="shared" si="1"/>
        <v/>
      </c>
      <c r="AB21" s="10" t="str">
        <f t="shared" si="1"/>
        <v/>
      </c>
      <c r="AC21" s="10" t="str">
        <f t="shared" si="1"/>
        <v/>
      </c>
      <c r="AD21" s="11">
        <f>IF(AD20=0,"",AVERAGE(E21:AC21))</f>
        <v>0.55000000000000004</v>
      </c>
    </row>
    <row r="22" spans="1:31" ht="15.75">
      <c r="A22" s="44" t="s">
        <v>61</v>
      </c>
      <c r="B22" s="45"/>
      <c r="C22" s="45"/>
      <c r="D22" s="46"/>
      <c r="E22" s="10">
        <f t="shared" ref="E22:N22" si="2">IF(E20="","",$L$7-E21)</f>
        <v>94</v>
      </c>
      <c r="F22" s="10">
        <f t="shared" si="2"/>
        <v>93</v>
      </c>
      <c r="G22" s="10">
        <f t="shared" si="2"/>
        <v>93</v>
      </c>
      <c r="H22" s="10">
        <f t="shared" si="2"/>
        <v>94</v>
      </c>
      <c r="I22" s="10">
        <f t="shared" si="2"/>
        <v>94</v>
      </c>
      <c r="J22" s="10">
        <f t="shared" si="2"/>
        <v>93</v>
      </c>
      <c r="K22" s="10">
        <f t="shared" si="2"/>
        <v>93</v>
      </c>
      <c r="L22" s="10">
        <f t="shared" si="2"/>
        <v>94</v>
      </c>
      <c r="M22" s="10">
        <f t="shared" si="2"/>
        <v>94</v>
      </c>
      <c r="N22" s="10">
        <f t="shared" si="2"/>
        <v>93</v>
      </c>
      <c r="O22" s="10">
        <f t="shared" ref="O22:X22" si="3">IF(O20="","",$L$7-O21)</f>
        <v>94</v>
      </c>
      <c r="P22" s="10">
        <f t="shared" si="3"/>
        <v>93</v>
      </c>
      <c r="Q22" s="10">
        <f t="shared" si="3"/>
        <v>94</v>
      </c>
      <c r="R22" s="10">
        <f t="shared" si="3"/>
        <v>94</v>
      </c>
      <c r="S22" s="10">
        <f t="shared" si="3"/>
        <v>93</v>
      </c>
      <c r="T22" s="10">
        <f t="shared" si="3"/>
        <v>93</v>
      </c>
      <c r="U22" s="10">
        <f t="shared" si="3"/>
        <v>93</v>
      </c>
      <c r="V22" s="10">
        <f t="shared" si="3"/>
        <v>93</v>
      </c>
      <c r="W22" s="10">
        <f t="shared" si="3"/>
        <v>94</v>
      </c>
      <c r="X22" s="10">
        <f t="shared" si="3"/>
        <v>93</v>
      </c>
      <c r="Y22" s="10" t="str">
        <f t="shared" ref="Y22:AC22" si="4">IF(Y20="","",$L$7-Y21)</f>
        <v/>
      </c>
      <c r="Z22" s="10" t="str">
        <f t="shared" si="4"/>
        <v/>
      </c>
      <c r="AA22" s="10" t="str">
        <f t="shared" si="4"/>
        <v/>
      </c>
      <c r="AB22" s="10" t="str">
        <f t="shared" si="4"/>
        <v/>
      </c>
      <c r="AC22" s="10" t="str">
        <f t="shared" si="4"/>
        <v/>
      </c>
      <c r="AD22" s="11">
        <f>IF(AD20=0,"",AVERAGE(E22:AC22))</f>
        <v>93.45</v>
      </c>
    </row>
    <row r="23" spans="1:31" ht="15.75">
      <c r="A23" s="44" t="s">
        <v>65</v>
      </c>
      <c r="B23" s="45"/>
      <c r="C23" s="45"/>
      <c r="D23" s="46"/>
      <c r="E23" s="12">
        <f t="shared" ref="E23:N23" si="5">IF($L$7=0,"",IF(E20="","",100*E21/$L$7))</f>
        <v>0</v>
      </c>
      <c r="F23" s="12">
        <f t="shared" si="5"/>
        <v>1.0638297872340425</v>
      </c>
      <c r="G23" s="12">
        <f t="shared" si="5"/>
        <v>1.0638297872340425</v>
      </c>
      <c r="H23" s="12">
        <f t="shared" si="5"/>
        <v>0</v>
      </c>
      <c r="I23" s="12">
        <f t="shared" si="5"/>
        <v>0</v>
      </c>
      <c r="J23" s="12">
        <f t="shared" si="5"/>
        <v>1.0638297872340425</v>
      </c>
      <c r="K23" s="12">
        <f t="shared" si="5"/>
        <v>1.0638297872340425</v>
      </c>
      <c r="L23" s="12">
        <f t="shared" si="5"/>
        <v>0</v>
      </c>
      <c r="M23" s="12">
        <f t="shared" si="5"/>
        <v>0</v>
      </c>
      <c r="N23" s="12">
        <f t="shared" si="5"/>
        <v>1.0638297872340425</v>
      </c>
      <c r="O23" s="12">
        <f t="shared" ref="O23:X23" si="6">IF($L$7=0,"",IF(O20="","",100*O21/$L$7))</f>
        <v>0</v>
      </c>
      <c r="P23" s="12">
        <f t="shared" si="6"/>
        <v>1.0638297872340425</v>
      </c>
      <c r="Q23" s="12">
        <f t="shared" si="6"/>
        <v>0</v>
      </c>
      <c r="R23" s="12">
        <f t="shared" si="6"/>
        <v>0</v>
      </c>
      <c r="S23" s="12">
        <f t="shared" si="6"/>
        <v>1.0638297872340425</v>
      </c>
      <c r="T23" s="12">
        <f t="shared" si="6"/>
        <v>1.0638297872340425</v>
      </c>
      <c r="U23" s="12">
        <f t="shared" si="6"/>
        <v>1.0638297872340425</v>
      </c>
      <c r="V23" s="12">
        <f t="shared" si="6"/>
        <v>1.0638297872340425</v>
      </c>
      <c r="W23" s="12">
        <f t="shared" si="6"/>
        <v>0</v>
      </c>
      <c r="X23" s="12">
        <f t="shared" si="6"/>
        <v>1.0638297872340425</v>
      </c>
      <c r="Y23" s="12" t="str">
        <f t="shared" ref="Y23:AC23" si="7">IF($L$7=0,"",IF(Y20="","",100*Y21/$L$7))</f>
        <v/>
      </c>
      <c r="Z23" s="12" t="str">
        <f t="shared" si="7"/>
        <v/>
      </c>
      <c r="AA23" s="12" t="str">
        <f t="shared" si="7"/>
        <v/>
      </c>
      <c r="AB23" s="12" t="str">
        <f t="shared" si="7"/>
        <v/>
      </c>
      <c r="AC23" s="12" t="str">
        <f t="shared" si="7"/>
        <v/>
      </c>
      <c r="AD23" s="11">
        <f>IF($L$7=0,"",IF(AD20=0,"",AVERAGE(E23:AC23)))</f>
        <v>0.58510638297872331</v>
      </c>
    </row>
    <row r="24" spans="1:31" ht="15.75">
      <c r="A24" s="44" t="s">
        <v>25</v>
      </c>
      <c r="B24" s="45"/>
      <c r="C24" s="45"/>
      <c r="D24" s="46"/>
      <c r="E24" s="12">
        <f>IF($L$7=0,"",IF(E20="","",SUM(E28:E94)/$L$7))</f>
        <v>0</v>
      </c>
      <c r="F24" s="12">
        <f>IF($L$7=0,"",IF(F20="","",SUM(F28:F94)/$L$7))</f>
        <v>5.3191489361702128E-2</v>
      </c>
      <c r="G24" s="12">
        <f t="shared" ref="G24:AC24" si="8">IF($L$7=0,"",IF(G20="","",SUM(G28:G94)/$L$7))</f>
        <v>5.3191489361702128E-2</v>
      </c>
      <c r="H24" s="12">
        <f t="shared" si="8"/>
        <v>0</v>
      </c>
      <c r="I24" s="12">
        <f t="shared" si="8"/>
        <v>0</v>
      </c>
      <c r="J24" s="12">
        <f t="shared" si="8"/>
        <v>5.3191489361702128E-2</v>
      </c>
      <c r="K24" s="12">
        <f t="shared" si="8"/>
        <v>5.3191489361702128E-2</v>
      </c>
      <c r="L24" s="12">
        <f t="shared" si="8"/>
        <v>0</v>
      </c>
      <c r="M24" s="12">
        <f t="shared" si="8"/>
        <v>0</v>
      </c>
      <c r="N24" s="12">
        <f t="shared" si="8"/>
        <v>5.3191489361702128E-2</v>
      </c>
      <c r="O24" s="12">
        <f t="shared" si="8"/>
        <v>0</v>
      </c>
      <c r="P24" s="12">
        <f t="shared" si="8"/>
        <v>5.3191489361702128E-2</v>
      </c>
      <c r="Q24" s="12">
        <f t="shared" si="8"/>
        <v>0</v>
      </c>
      <c r="R24" s="12">
        <f t="shared" si="8"/>
        <v>0</v>
      </c>
      <c r="S24" s="12">
        <f t="shared" si="8"/>
        <v>5.3191489361702128E-2</v>
      </c>
      <c r="T24" s="12">
        <f t="shared" si="8"/>
        <v>5.3191489361702128E-2</v>
      </c>
      <c r="U24" s="12">
        <f t="shared" si="8"/>
        <v>5.3191489361702128E-2</v>
      </c>
      <c r="V24" s="12">
        <f t="shared" si="8"/>
        <v>5.3191489361702128E-2</v>
      </c>
      <c r="W24" s="12">
        <f t="shared" si="8"/>
        <v>0</v>
      </c>
      <c r="X24" s="12">
        <f t="shared" si="8"/>
        <v>5.3191489361702128E-2</v>
      </c>
      <c r="Y24" s="12" t="str">
        <f t="shared" si="8"/>
        <v/>
      </c>
      <c r="Z24" s="12" t="str">
        <f t="shared" si="8"/>
        <v/>
      </c>
      <c r="AA24" s="12" t="str">
        <f t="shared" si="8"/>
        <v/>
      </c>
      <c r="AB24" s="12" t="str">
        <f t="shared" si="8"/>
        <v/>
      </c>
      <c r="AC24" s="12" t="str">
        <f t="shared" si="8"/>
        <v/>
      </c>
      <c r="AD24" s="11">
        <f>IF($L$7=0,"",IF(AD20=0,"",AVERAGE(E24:AC24)))</f>
        <v>2.9255319148936178E-2</v>
      </c>
    </row>
    <row r="25" spans="1:31" ht="93" customHeight="1" thickBot="1">
      <c r="A25" s="83" t="s">
        <v>32</v>
      </c>
      <c r="B25" s="84"/>
      <c r="C25" s="84"/>
      <c r="D25" s="85"/>
      <c r="E25" s="20" t="str">
        <f>IF(E24="","",(IF(E24&lt;E20*0.5,"GERİ BİLDİRİM VERİLMELİ",IF(E24&lt;E20*0.7,"BİREYSEL ÇALIŞMA GEREKLİ","ANLAŞILMIŞ"))))</f>
        <v>GERİ BİLDİRİM VERİLMELİ</v>
      </c>
      <c r="F25" s="20" t="str">
        <f t="shared" ref="F25:N25" si="9">IF(F24="","",(IF(F24&lt;F20*0.5,"GERİ BİLDİRİM VERİLMELİ",IF(F24&lt;F20*0.7,"BİREYSEL ÇALIŞMA GEREKLİ","ANLAŞILMIŞ"))))</f>
        <v>GERİ BİLDİRİM VERİLMELİ</v>
      </c>
      <c r="G25" s="20" t="str">
        <f t="shared" si="9"/>
        <v>GERİ BİLDİRİM VERİLMELİ</v>
      </c>
      <c r="H25" s="20" t="str">
        <f t="shared" si="9"/>
        <v>GERİ BİLDİRİM VERİLMELİ</v>
      </c>
      <c r="I25" s="20" t="str">
        <f t="shared" si="9"/>
        <v>GERİ BİLDİRİM VERİLMELİ</v>
      </c>
      <c r="J25" s="20" t="str">
        <f t="shared" si="9"/>
        <v>GERİ BİLDİRİM VERİLMELİ</v>
      </c>
      <c r="K25" s="20" t="str">
        <f t="shared" si="9"/>
        <v>GERİ BİLDİRİM VERİLMELİ</v>
      </c>
      <c r="L25" s="20" t="str">
        <f t="shared" si="9"/>
        <v>GERİ BİLDİRİM VERİLMELİ</v>
      </c>
      <c r="M25" s="20" t="str">
        <f t="shared" si="9"/>
        <v>GERİ BİLDİRİM VERİLMELİ</v>
      </c>
      <c r="N25" s="20" t="str">
        <f t="shared" si="9"/>
        <v>GERİ BİLDİRİM VERİLMELİ</v>
      </c>
      <c r="O25" s="20" t="str">
        <f t="shared" ref="O25:X25" si="10">IF(O24="","",(IF(O24&lt;O20*0.5,"GERİ BİLDİRİM VERİLMELİ",IF(O24&lt;O20*0.7,"BİREYSEL ÇALIŞMA GEREKLİ","ANLAŞILMIŞ"))))</f>
        <v>GERİ BİLDİRİM VERİLMELİ</v>
      </c>
      <c r="P25" s="20" t="str">
        <f t="shared" si="10"/>
        <v>GERİ BİLDİRİM VERİLMELİ</v>
      </c>
      <c r="Q25" s="20" t="str">
        <f t="shared" si="10"/>
        <v>GERİ BİLDİRİM VERİLMELİ</v>
      </c>
      <c r="R25" s="20" t="str">
        <f t="shared" si="10"/>
        <v>GERİ BİLDİRİM VERİLMELİ</v>
      </c>
      <c r="S25" s="20" t="str">
        <f t="shared" si="10"/>
        <v>GERİ BİLDİRİM VERİLMELİ</v>
      </c>
      <c r="T25" s="20" t="str">
        <f t="shared" si="10"/>
        <v>GERİ BİLDİRİM VERİLMELİ</v>
      </c>
      <c r="U25" s="20" t="str">
        <f t="shared" si="10"/>
        <v>GERİ BİLDİRİM VERİLMELİ</v>
      </c>
      <c r="V25" s="20" t="str">
        <f t="shared" si="10"/>
        <v>GERİ BİLDİRİM VERİLMELİ</v>
      </c>
      <c r="W25" s="20" t="str">
        <f t="shared" si="10"/>
        <v>GERİ BİLDİRİM VERİLMELİ</v>
      </c>
      <c r="X25" s="20" t="str">
        <f t="shared" si="10"/>
        <v>GERİ BİLDİRİM VERİLMELİ</v>
      </c>
      <c r="Y25" s="20" t="str">
        <f t="shared" ref="Y25:AC25" si="11">IF(Y24="","",(IF(Y24&lt;Y20*0.5,"GERİ BİLDİRİM VERİLMELİ",IF(Y24&lt;Y20*0.7,"BİREYSEL ÇALIŞMA GEREKLİ","ANLAŞILMIŞ"))))</f>
        <v/>
      </c>
      <c r="Z25" s="20" t="str">
        <f t="shared" si="11"/>
        <v/>
      </c>
      <c r="AA25" s="20" t="str">
        <f t="shared" si="11"/>
        <v/>
      </c>
      <c r="AB25" s="20" t="str">
        <f t="shared" si="11"/>
        <v/>
      </c>
      <c r="AC25" s="20" t="str">
        <f t="shared" si="11"/>
        <v/>
      </c>
      <c r="AD25" s="21"/>
    </row>
    <row r="26" spans="1:31" ht="24" customHeight="1" thickBot="1">
      <c r="A26" s="82" t="s">
        <v>30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</row>
    <row r="27" spans="1:31" ht="23.45" customHeight="1">
      <c r="A27" s="5" t="s">
        <v>26</v>
      </c>
      <c r="B27" s="6" t="s">
        <v>27</v>
      </c>
      <c r="C27" s="7" t="s">
        <v>28</v>
      </c>
      <c r="D27" s="8" t="s">
        <v>33</v>
      </c>
      <c r="E27" s="6">
        <v>1</v>
      </c>
      <c r="F27" s="6">
        <v>2</v>
      </c>
      <c r="G27" s="6">
        <v>3</v>
      </c>
      <c r="H27" s="6">
        <v>4</v>
      </c>
      <c r="I27" s="6">
        <v>5</v>
      </c>
      <c r="J27" s="6">
        <v>6</v>
      </c>
      <c r="K27" s="6">
        <v>7</v>
      </c>
      <c r="L27" s="6">
        <v>8</v>
      </c>
      <c r="M27" s="6">
        <v>9</v>
      </c>
      <c r="N27" s="6">
        <v>10</v>
      </c>
      <c r="O27" s="6">
        <v>11</v>
      </c>
      <c r="P27" s="6">
        <v>12</v>
      </c>
      <c r="Q27" s="6">
        <v>13</v>
      </c>
      <c r="R27" s="6">
        <v>14</v>
      </c>
      <c r="S27" s="6">
        <v>15</v>
      </c>
      <c r="T27" s="6">
        <v>16</v>
      </c>
      <c r="U27" s="6">
        <v>17</v>
      </c>
      <c r="V27" s="6">
        <v>18</v>
      </c>
      <c r="W27" s="6">
        <v>19</v>
      </c>
      <c r="X27" s="6">
        <v>20</v>
      </c>
      <c r="Y27" s="6">
        <v>21</v>
      </c>
      <c r="Z27" s="6">
        <v>22</v>
      </c>
      <c r="AA27" s="6">
        <v>23</v>
      </c>
      <c r="AB27" s="6">
        <v>24</v>
      </c>
      <c r="AC27" s="6">
        <v>25</v>
      </c>
      <c r="AD27" s="16" t="s">
        <v>29</v>
      </c>
    </row>
    <row r="28" spans="1:31" ht="12" customHeight="1">
      <c r="A28" s="22">
        <v>1</v>
      </c>
      <c r="B28" s="34">
        <v>1</v>
      </c>
      <c r="C28" s="34"/>
      <c r="D28" s="15"/>
      <c r="E28" s="13"/>
      <c r="F28" s="13">
        <v>5</v>
      </c>
      <c r="G28" s="13">
        <v>5</v>
      </c>
      <c r="H28" s="13"/>
      <c r="I28" s="13"/>
      <c r="J28" s="13">
        <v>5</v>
      </c>
      <c r="K28" s="13">
        <v>5</v>
      </c>
      <c r="L28" s="13"/>
      <c r="M28" s="13"/>
      <c r="N28" s="13">
        <v>5</v>
      </c>
      <c r="O28" s="13"/>
      <c r="P28" s="13">
        <v>5</v>
      </c>
      <c r="Q28" s="13"/>
      <c r="R28" s="13"/>
      <c r="S28" s="13">
        <v>5</v>
      </c>
      <c r="T28" s="13">
        <v>5</v>
      </c>
      <c r="U28" s="13">
        <v>5</v>
      </c>
      <c r="V28" s="13">
        <v>5</v>
      </c>
      <c r="W28" s="13"/>
      <c r="X28" s="13">
        <v>5</v>
      </c>
      <c r="Y28" s="13"/>
      <c r="Z28" s="13"/>
      <c r="AA28" s="13"/>
      <c r="AB28" s="13"/>
      <c r="AC28" s="13"/>
      <c r="AD28" s="17">
        <f>IF(D28="Girmedi","",IF(D28="Kopya","",IF(B28="","",SUM(E28:AC28))))</f>
        <v>55</v>
      </c>
      <c r="AE28" s="2">
        <f>IF(AD28="","",IF(AD28&lt;50,1,IF(AD28&lt;60,2,IF(AD28&lt;70,3,IF(AD28&lt;85,4,5)))))</f>
        <v>2</v>
      </c>
    </row>
    <row r="29" spans="1:31" ht="12" customHeight="1">
      <c r="A29" s="22">
        <f>IF(B29="","",MAX($A$28:A28)+1)</f>
        <v>2</v>
      </c>
      <c r="B29" s="34">
        <v>1</v>
      </c>
      <c r="C29" s="34"/>
      <c r="D29" s="13" t="s">
        <v>60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7" t="str">
        <f t="shared" ref="AD29:AD92" si="12">IF(D29="Girmedi","",IF(D29="Kopya","",IF(B29="","",SUM(E29:AC29))))</f>
        <v/>
      </c>
      <c r="AE29" s="2" t="str">
        <f t="shared" ref="AE29:AE68" si="13">IF(AD29="","",IF(AD29&lt;50,1,IF(AD29&lt;60,2,IF(AD29&lt;70,3,IF(AD29&lt;85,4,5)))))</f>
        <v/>
      </c>
    </row>
    <row r="30" spans="1:31" ht="12" customHeight="1">
      <c r="A30" s="22">
        <f>IF(B30="","",MAX($A$28:A29)+1)</f>
        <v>3</v>
      </c>
      <c r="B30" s="34">
        <v>1</v>
      </c>
      <c r="C30" s="3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7">
        <f t="shared" si="12"/>
        <v>0</v>
      </c>
      <c r="AE30" s="2">
        <f t="shared" si="13"/>
        <v>1</v>
      </c>
    </row>
    <row r="31" spans="1:31" ht="12" customHeight="1">
      <c r="A31" s="22">
        <f>IF(B31="","",MAX($A$28:A30)+1)</f>
        <v>4</v>
      </c>
      <c r="B31" s="34">
        <v>1</v>
      </c>
      <c r="C31" s="3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7">
        <f t="shared" si="12"/>
        <v>0</v>
      </c>
      <c r="AE31" s="2">
        <f t="shared" si="13"/>
        <v>1</v>
      </c>
    </row>
    <row r="32" spans="1:31" ht="12" customHeight="1">
      <c r="A32" s="22">
        <f>IF(B32="","",MAX($A$28:A31)+1)</f>
        <v>5</v>
      </c>
      <c r="B32" s="34">
        <v>1</v>
      </c>
      <c r="C32" s="3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7">
        <f t="shared" si="12"/>
        <v>0</v>
      </c>
      <c r="AE32" s="2">
        <f t="shared" si="13"/>
        <v>1</v>
      </c>
    </row>
    <row r="33" spans="1:31" ht="12" customHeight="1">
      <c r="A33" s="22">
        <f>IF(B33="","",MAX($A$28:A32)+1)</f>
        <v>6</v>
      </c>
      <c r="B33" s="34">
        <v>1</v>
      </c>
      <c r="C33" s="3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7">
        <f t="shared" si="12"/>
        <v>0</v>
      </c>
      <c r="AE33" s="2">
        <f t="shared" si="13"/>
        <v>1</v>
      </c>
    </row>
    <row r="34" spans="1:31" ht="12" customHeight="1">
      <c r="A34" s="22">
        <f>IF(B34="","",MAX($A$28:A33)+1)</f>
        <v>7</v>
      </c>
      <c r="B34" s="34">
        <v>1</v>
      </c>
      <c r="C34" s="3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7">
        <f t="shared" si="12"/>
        <v>0</v>
      </c>
      <c r="AE34" s="2">
        <f t="shared" si="13"/>
        <v>1</v>
      </c>
    </row>
    <row r="35" spans="1:31" ht="12" customHeight="1">
      <c r="A35" s="22">
        <f>IF(B35="","",MAX($A$28:A34)+1)</f>
        <v>8</v>
      </c>
      <c r="B35" s="34">
        <v>1</v>
      </c>
      <c r="C35" s="3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7">
        <f t="shared" si="12"/>
        <v>0</v>
      </c>
      <c r="AE35" s="2">
        <f t="shared" si="13"/>
        <v>1</v>
      </c>
    </row>
    <row r="36" spans="1:31" ht="12" customHeight="1">
      <c r="A36" s="22">
        <f>IF(B36="","",MAX($A$28:A35)+1)</f>
        <v>9</v>
      </c>
      <c r="B36" s="34">
        <v>1</v>
      </c>
      <c r="C36" s="3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7">
        <f t="shared" si="12"/>
        <v>0</v>
      </c>
      <c r="AE36" s="2">
        <f t="shared" si="13"/>
        <v>1</v>
      </c>
    </row>
    <row r="37" spans="1:31" ht="12" customHeight="1">
      <c r="A37" s="22">
        <f>IF(B37="","",MAX($A$28:A36)+1)</f>
        <v>10</v>
      </c>
      <c r="B37" s="34">
        <v>1</v>
      </c>
      <c r="C37" s="3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7">
        <f t="shared" si="12"/>
        <v>0</v>
      </c>
      <c r="AE37" s="2">
        <f t="shared" si="13"/>
        <v>1</v>
      </c>
    </row>
    <row r="38" spans="1:31" ht="12" customHeight="1">
      <c r="A38" s="22">
        <f>IF(B38="","",MAX($A$28:A37)+1)</f>
        <v>11</v>
      </c>
      <c r="B38" s="34">
        <v>1</v>
      </c>
      <c r="C38" s="34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7">
        <f t="shared" si="12"/>
        <v>0</v>
      </c>
      <c r="AE38" s="2">
        <f t="shared" si="13"/>
        <v>1</v>
      </c>
    </row>
    <row r="39" spans="1:31" ht="12" customHeight="1">
      <c r="A39" s="22">
        <f>IF(B39="","",MAX($A$28:A38)+1)</f>
        <v>12</v>
      </c>
      <c r="B39" s="34">
        <v>1</v>
      </c>
      <c r="C39" s="34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7">
        <f t="shared" si="12"/>
        <v>0</v>
      </c>
      <c r="AE39" s="2">
        <f t="shared" si="13"/>
        <v>1</v>
      </c>
    </row>
    <row r="40" spans="1:31" ht="12" customHeight="1">
      <c r="A40" s="22">
        <f>IF(B40="","",MAX($A$28:A39)+1)</f>
        <v>13</v>
      </c>
      <c r="B40" s="34">
        <v>1</v>
      </c>
      <c r="C40" s="3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7">
        <f t="shared" si="12"/>
        <v>0</v>
      </c>
      <c r="AE40" s="2">
        <f t="shared" si="13"/>
        <v>1</v>
      </c>
    </row>
    <row r="41" spans="1:31" ht="12" customHeight="1">
      <c r="A41" s="22">
        <f>IF(B41="","",MAX($A$28:A40)+1)</f>
        <v>14</v>
      </c>
      <c r="B41" s="34">
        <v>1</v>
      </c>
      <c r="C41" s="34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7">
        <f t="shared" si="12"/>
        <v>0</v>
      </c>
      <c r="AE41" s="2">
        <f t="shared" si="13"/>
        <v>1</v>
      </c>
    </row>
    <row r="42" spans="1:31" ht="12" customHeight="1">
      <c r="A42" s="22">
        <f>IF(B42="","",MAX($A$28:A41)+1)</f>
        <v>15</v>
      </c>
      <c r="B42" s="34">
        <v>1</v>
      </c>
      <c r="C42" s="34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7">
        <f t="shared" si="12"/>
        <v>0</v>
      </c>
      <c r="AE42" s="2">
        <f t="shared" si="13"/>
        <v>1</v>
      </c>
    </row>
    <row r="43" spans="1:31" ht="12" customHeight="1">
      <c r="A43" s="22">
        <f>IF(B43="","",MAX($A$28:A42)+1)</f>
        <v>16</v>
      </c>
      <c r="B43" s="34">
        <v>1</v>
      </c>
      <c r="C43" s="34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7">
        <f t="shared" si="12"/>
        <v>0</v>
      </c>
      <c r="AE43" s="2">
        <f t="shared" si="13"/>
        <v>1</v>
      </c>
    </row>
    <row r="44" spans="1:31" ht="12" customHeight="1">
      <c r="A44" s="22">
        <f>IF(B44="","",MAX($A$28:A43)+1)</f>
        <v>17</v>
      </c>
      <c r="B44" s="34">
        <v>1</v>
      </c>
      <c r="C44" s="3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7">
        <f t="shared" si="12"/>
        <v>0</v>
      </c>
      <c r="AE44" s="2">
        <f t="shared" si="13"/>
        <v>1</v>
      </c>
    </row>
    <row r="45" spans="1:31" ht="12" customHeight="1">
      <c r="A45" s="22">
        <f>IF(B45="","",MAX($A$28:A44)+1)</f>
        <v>18</v>
      </c>
      <c r="B45" s="34">
        <v>1</v>
      </c>
      <c r="C45" s="3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7">
        <f t="shared" si="12"/>
        <v>0</v>
      </c>
      <c r="AE45" s="2">
        <f t="shared" si="13"/>
        <v>1</v>
      </c>
    </row>
    <row r="46" spans="1:31" ht="12" customHeight="1">
      <c r="A46" s="22">
        <f>IF(B46="","",MAX($A$28:A45)+1)</f>
        <v>19</v>
      </c>
      <c r="B46" s="34">
        <v>1</v>
      </c>
      <c r="C46" s="34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7">
        <f t="shared" si="12"/>
        <v>0</v>
      </c>
      <c r="AE46" s="2">
        <f t="shared" si="13"/>
        <v>1</v>
      </c>
    </row>
    <row r="47" spans="1:31" ht="12" customHeight="1">
      <c r="A47" s="22">
        <f>IF(B47="","",MAX($A$28:A46)+1)</f>
        <v>20</v>
      </c>
      <c r="B47" s="34">
        <v>1</v>
      </c>
      <c r="C47" s="34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7">
        <f t="shared" si="12"/>
        <v>0</v>
      </c>
      <c r="AE47" s="2">
        <f t="shared" si="13"/>
        <v>1</v>
      </c>
    </row>
    <row r="48" spans="1:31" ht="12" customHeight="1">
      <c r="A48" s="22">
        <f>IF(B48="","",MAX($A$28:A47)+1)</f>
        <v>21</v>
      </c>
      <c r="B48" s="34">
        <v>1</v>
      </c>
      <c r="C48" s="34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7">
        <f t="shared" si="12"/>
        <v>0</v>
      </c>
      <c r="AE48" s="2">
        <f t="shared" si="13"/>
        <v>1</v>
      </c>
    </row>
    <row r="49" spans="1:31" ht="12" customHeight="1">
      <c r="A49" s="22">
        <f>IF(B49="","",MAX($A$28:A48)+1)</f>
        <v>22</v>
      </c>
      <c r="B49" s="34">
        <v>1</v>
      </c>
      <c r="C49" s="34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7">
        <f t="shared" si="12"/>
        <v>0</v>
      </c>
      <c r="AE49" s="2">
        <f t="shared" si="13"/>
        <v>1</v>
      </c>
    </row>
    <row r="50" spans="1:31" ht="12" customHeight="1">
      <c r="A50" s="22">
        <f>IF(B50="","",MAX($A$28:A49)+1)</f>
        <v>23</v>
      </c>
      <c r="B50" s="34">
        <v>1</v>
      </c>
      <c r="C50" s="34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7">
        <f t="shared" si="12"/>
        <v>0</v>
      </c>
      <c r="AE50" s="2">
        <f t="shared" si="13"/>
        <v>1</v>
      </c>
    </row>
    <row r="51" spans="1:31" ht="12" customHeight="1">
      <c r="A51" s="22">
        <f>IF(B51="","",MAX($A$28:A50)+1)</f>
        <v>24</v>
      </c>
      <c r="B51" s="34">
        <v>1</v>
      </c>
      <c r="C51" s="34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7">
        <f t="shared" si="12"/>
        <v>0</v>
      </c>
      <c r="AE51" s="2">
        <f t="shared" si="13"/>
        <v>1</v>
      </c>
    </row>
    <row r="52" spans="1:31" ht="12" customHeight="1">
      <c r="A52" s="22">
        <f>IF(B52="","",MAX($A$28:A51)+1)</f>
        <v>25</v>
      </c>
      <c r="B52" s="34">
        <v>1</v>
      </c>
      <c r="C52" s="34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7">
        <f t="shared" si="12"/>
        <v>0</v>
      </c>
      <c r="AE52" s="2">
        <f t="shared" si="13"/>
        <v>1</v>
      </c>
    </row>
    <row r="53" spans="1:31" ht="12" customHeight="1">
      <c r="A53" s="22">
        <f>IF(B53="","",MAX($A$28:A52)+1)</f>
        <v>26</v>
      </c>
      <c r="B53" s="34">
        <v>1</v>
      </c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7">
        <f t="shared" si="12"/>
        <v>0</v>
      </c>
      <c r="AE53" s="2">
        <f t="shared" si="13"/>
        <v>1</v>
      </c>
    </row>
    <row r="54" spans="1:31" ht="12" customHeight="1">
      <c r="A54" s="22">
        <f>IF(B54="","",MAX($A$28:A53)+1)</f>
        <v>27</v>
      </c>
      <c r="B54" s="34">
        <v>1</v>
      </c>
      <c r="C54" s="34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7">
        <f t="shared" si="12"/>
        <v>0</v>
      </c>
      <c r="AE54" s="2">
        <f t="shared" si="13"/>
        <v>1</v>
      </c>
    </row>
    <row r="55" spans="1:31" ht="12" customHeight="1">
      <c r="A55" s="22">
        <f>IF(B55="","",MAX($A$28:A54)+1)</f>
        <v>28</v>
      </c>
      <c r="B55" s="34">
        <v>1</v>
      </c>
      <c r="C55" s="3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7">
        <f t="shared" si="12"/>
        <v>0</v>
      </c>
      <c r="AE55" s="2">
        <f t="shared" si="13"/>
        <v>1</v>
      </c>
    </row>
    <row r="56" spans="1:31" ht="12" customHeight="1">
      <c r="A56" s="22">
        <f>IF(B56="","",MAX($A$28:A55)+1)</f>
        <v>29</v>
      </c>
      <c r="B56" s="34">
        <v>1</v>
      </c>
      <c r="C56" s="34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7">
        <f t="shared" si="12"/>
        <v>0</v>
      </c>
      <c r="AE56" s="2">
        <f t="shared" si="13"/>
        <v>1</v>
      </c>
    </row>
    <row r="57" spans="1:31" ht="12" customHeight="1">
      <c r="A57" s="22">
        <f>IF(B57="","",MAX($A$28:A56)+1)</f>
        <v>30</v>
      </c>
      <c r="B57" s="34">
        <v>1</v>
      </c>
      <c r="C57" s="34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7">
        <f t="shared" si="12"/>
        <v>0</v>
      </c>
      <c r="AE57" s="2">
        <f t="shared" si="13"/>
        <v>1</v>
      </c>
    </row>
    <row r="58" spans="1:31" ht="12" customHeight="1">
      <c r="A58" s="22">
        <f>IF(B58="","",MAX($A$28:A57)+1)</f>
        <v>31</v>
      </c>
      <c r="B58" s="34">
        <v>1</v>
      </c>
      <c r="C58" s="34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7">
        <f t="shared" si="12"/>
        <v>0</v>
      </c>
      <c r="AE58" s="2">
        <f t="shared" si="13"/>
        <v>1</v>
      </c>
    </row>
    <row r="59" spans="1:31" ht="12" customHeight="1">
      <c r="A59" s="22">
        <f>IF(B59="","",MAX($A$28:A58)+1)</f>
        <v>32</v>
      </c>
      <c r="B59" s="34">
        <v>1</v>
      </c>
      <c r="C59" s="3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7">
        <f t="shared" si="12"/>
        <v>0</v>
      </c>
      <c r="AE59" s="2">
        <f t="shared" si="13"/>
        <v>1</v>
      </c>
    </row>
    <row r="60" spans="1:31" ht="12" customHeight="1">
      <c r="A60" s="22">
        <f>IF(B60="","",MAX($A$28:A59)+1)</f>
        <v>33</v>
      </c>
      <c r="B60" s="34">
        <v>1</v>
      </c>
      <c r="C60" s="34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7">
        <f t="shared" si="12"/>
        <v>0</v>
      </c>
      <c r="AE60" s="2">
        <f t="shared" si="13"/>
        <v>1</v>
      </c>
    </row>
    <row r="61" spans="1:31" ht="12" customHeight="1">
      <c r="A61" s="22">
        <f>IF(B61="","",MAX($A$28:A60)+1)</f>
        <v>34</v>
      </c>
      <c r="B61" s="34">
        <v>1</v>
      </c>
      <c r="C61" s="3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7">
        <f t="shared" si="12"/>
        <v>0</v>
      </c>
      <c r="AE61" s="2">
        <f t="shared" si="13"/>
        <v>1</v>
      </c>
    </row>
    <row r="62" spans="1:31" ht="12" customHeight="1">
      <c r="A62" s="22">
        <f>IF(B62="","",MAX($A$28:A61)+1)</f>
        <v>35</v>
      </c>
      <c r="B62" s="34">
        <v>1</v>
      </c>
      <c r="C62" s="3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7">
        <f t="shared" si="12"/>
        <v>0</v>
      </c>
      <c r="AE62" s="2">
        <f t="shared" si="13"/>
        <v>1</v>
      </c>
    </row>
    <row r="63" spans="1:31" ht="12" customHeight="1">
      <c r="A63" s="22">
        <f>IF(B63="","",MAX($A$28:A62)+1)</f>
        <v>36</v>
      </c>
      <c r="B63" s="34">
        <v>1</v>
      </c>
      <c r="C63" s="3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7">
        <f t="shared" si="12"/>
        <v>0</v>
      </c>
      <c r="AE63" s="2">
        <f t="shared" si="13"/>
        <v>1</v>
      </c>
    </row>
    <row r="64" spans="1:31" ht="12" customHeight="1">
      <c r="A64" s="22">
        <f>IF(B64="","",MAX($A$28:A63)+1)</f>
        <v>37</v>
      </c>
      <c r="B64" s="34">
        <v>1</v>
      </c>
      <c r="C64" s="34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7">
        <f t="shared" si="12"/>
        <v>0</v>
      </c>
      <c r="AE64" s="2">
        <f t="shared" si="13"/>
        <v>1</v>
      </c>
    </row>
    <row r="65" spans="1:31" ht="12" customHeight="1">
      <c r="A65" s="22">
        <f>IF(B65="","",MAX($A$28:A64)+1)</f>
        <v>38</v>
      </c>
      <c r="B65" s="34">
        <v>1</v>
      </c>
      <c r="C65" s="34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7">
        <f t="shared" si="12"/>
        <v>0</v>
      </c>
      <c r="AE65" s="2">
        <f t="shared" si="13"/>
        <v>1</v>
      </c>
    </row>
    <row r="66" spans="1:31" ht="12" customHeight="1">
      <c r="A66" s="22">
        <f>IF(B66="","",MAX($A$28:A65)+1)</f>
        <v>39</v>
      </c>
      <c r="B66" s="34">
        <v>1</v>
      </c>
      <c r="C66" s="34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7">
        <f t="shared" si="12"/>
        <v>0</v>
      </c>
      <c r="AE66" s="2">
        <f t="shared" si="13"/>
        <v>1</v>
      </c>
    </row>
    <row r="67" spans="1:31" ht="12" customHeight="1">
      <c r="A67" s="22">
        <f>IF(B67="","",MAX($A$28:A66)+1)</f>
        <v>40</v>
      </c>
      <c r="B67" s="34">
        <v>1</v>
      </c>
      <c r="C67" s="34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7">
        <f t="shared" si="12"/>
        <v>0</v>
      </c>
      <c r="AE67" s="2">
        <f t="shared" si="13"/>
        <v>1</v>
      </c>
    </row>
    <row r="68" spans="1:31" ht="12" customHeight="1">
      <c r="A68" s="22">
        <f>IF(B68="","",MAX($A$28:A67)+1)</f>
        <v>41</v>
      </c>
      <c r="B68" s="34">
        <v>1</v>
      </c>
      <c r="C68" s="34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7">
        <f t="shared" si="12"/>
        <v>0</v>
      </c>
      <c r="AE68" s="2">
        <f t="shared" si="13"/>
        <v>1</v>
      </c>
    </row>
    <row r="69" spans="1:31" ht="12" customHeight="1">
      <c r="A69" s="22">
        <f>IF(B69="","",MAX($A$28:A68)+1)</f>
        <v>42</v>
      </c>
      <c r="B69" s="34">
        <v>1</v>
      </c>
      <c r="C69" s="34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7">
        <f t="shared" si="12"/>
        <v>0</v>
      </c>
      <c r="AE69" s="2">
        <f t="shared" ref="AE69:AE94" si="14">IF(AD69="","",IF(AD69&lt;50,1,IF(AD69&lt;60,2,IF(AD69&lt;70,3,IF(AD69&lt;85,4,5)))))</f>
        <v>1</v>
      </c>
    </row>
    <row r="70" spans="1:31" ht="12" customHeight="1">
      <c r="A70" s="22">
        <f>IF(B70="","",MAX($A$28:A69)+1)</f>
        <v>43</v>
      </c>
      <c r="B70" s="34">
        <v>1</v>
      </c>
      <c r="C70" s="3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7">
        <f t="shared" si="12"/>
        <v>0</v>
      </c>
      <c r="AE70" s="2">
        <f t="shared" si="14"/>
        <v>1</v>
      </c>
    </row>
    <row r="71" spans="1:31" ht="12" customHeight="1">
      <c r="A71" s="22">
        <f>IF(B71="","",MAX($A$28:A70)+1)</f>
        <v>44</v>
      </c>
      <c r="B71" s="34">
        <v>1</v>
      </c>
      <c r="C71" s="34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7">
        <f t="shared" si="12"/>
        <v>0</v>
      </c>
      <c r="AE71" s="2">
        <f t="shared" si="14"/>
        <v>1</v>
      </c>
    </row>
    <row r="72" spans="1:31" ht="12" customHeight="1">
      <c r="A72" s="22">
        <f>IF(B72="","",MAX($A$28:A71)+1)</f>
        <v>45</v>
      </c>
      <c r="B72" s="34">
        <v>1</v>
      </c>
      <c r="C72" s="34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7">
        <f t="shared" si="12"/>
        <v>0</v>
      </c>
      <c r="AE72" s="2">
        <f t="shared" si="14"/>
        <v>1</v>
      </c>
    </row>
    <row r="73" spans="1:31" ht="12" customHeight="1">
      <c r="A73" s="22">
        <f>IF(B73="","",MAX($A$28:A72)+1)</f>
        <v>46</v>
      </c>
      <c r="B73" s="34">
        <v>1</v>
      </c>
      <c r="C73" s="34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7">
        <f t="shared" si="12"/>
        <v>0</v>
      </c>
      <c r="AE73" s="2">
        <f t="shared" si="14"/>
        <v>1</v>
      </c>
    </row>
    <row r="74" spans="1:31" ht="12" customHeight="1">
      <c r="A74" s="22">
        <f>IF(B74="","",MAX($A$28:A73)+1)</f>
        <v>47</v>
      </c>
      <c r="B74" s="34">
        <v>1</v>
      </c>
      <c r="C74" s="3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7">
        <f t="shared" si="12"/>
        <v>0</v>
      </c>
      <c r="AE74" s="2">
        <f t="shared" si="14"/>
        <v>1</v>
      </c>
    </row>
    <row r="75" spans="1:31" ht="12" customHeight="1">
      <c r="A75" s="22">
        <f>IF(B75="","",MAX($A$28:A74)+1)</f>
        <v>48</v>
      </c>
      <c r="B75" s="34">
        <v>1</v>
      </c>
      <c r="C75" s="34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7">
        <f t="shared" si="12"/>
        <v>0</v>
      </c>
      <c r="AE75" s="2">
        <f t="shared" si="14"/>
        <v>1</v>
      </c>
    </row>
    <row r="76" spans="1:31" ht="12" customHeight="1">
      <c r="A76" s="22">
        <f>IF(B76="","",MAX($A$28:A75)+1)</f>
        <v>49</v>
      </c>
      <c r="B76" s="34">
        <v>1</v>
      </c>
      <c r="C76" s="34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7">
        <f t="shared" si="12"/>
        <v>0</v>
      </c>
      <c r="AE76" s="2">
        <f t="shared" si="14"/>
        <v>1</v>
      </c>
    </row>
    <row r="77" spans="1:31" ht="12" customHeight="1">
      <c r="A77" s="22">
        <f>IF(B77="","",MAX($A$28:A76)+1)</f>
        <v>50</v>
      </c>
      <c r="B77" s="34">
        <v>1</v>
      </c>
      <c r="C77" s="34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7">
        <f t="shared" si="12"/>
        <v>0</v>
      </c>
      <c r="AE77" s="2">
        <f t="shared" si="14"/>
        <v>1</v>
      </c>
    </row>
    <row r="78" spans="1:31" ht="12" customHeight="1">
      <c r="A78" s="22">
        <f>IF(B78="","",MAX($A$28:A77)+1)</f>
        <v>51</v>
      </c>
      <c r="B78" s="34">
        <v>1</v>
      </c>
      <c r="C78" s="34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7">
        <f t="shared" si="12"/>
        <v>0</v>
      </c>
      <c r="AE78" s="2">
        <f t="shared" si="14"/>
        <v>1</v>
      </c>
    </row>
    <row r="79" spans="1:31" ht="12" customHeight="1">
      <c r="A79" s="22">
        <f>IF(B79="","",MAX($A$28:A78)+1)</f>
        <v>52</v>
      </c>
      <c r="B79" s="34">
        <v>1</v>
      </c>
      <c r="C79" s="34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7">
        <f t="shared" si="12"/>
        <v>0</v>
      </c>
      <c r="AE79" s="2">
        <f t="shared" si="14"/>
        <v>1</v>
      </c>
    </row>
    <row r="80" spans="1:31" ht="12" customHeight="1">
      <c r="A80" s="22">
        <f>IF(B80="","",MAX($A$28:A79)+1)</f>
        <v>53</v>
      </c>
      <c r="B80" s="34">
        <v>1</v>
      </c>
      <c r="C80" s="34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7">
        <f t="shared" si="12"/>
        <v>0</v>
      </c>
      <c r="AE80" s="2">
        <f t="shared" si="14"/>
        <v>1</v>
      </c>
    </row>
    <row r="81" spans="1:31" ht="12" customHeight="1">
      <c r="A81" s="22">
        <f>IF(B81="","",MAX($A$28:A80)+1)</f>
        <v>54</v>
      </c>
      <c r="B81" s="34">
        <v>1</v>
      </c>
      <c r="C81" s="34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7">
        <f t="shared" si="12"/>
        <v>0</v>
      </c>
      <c r="AE81" s="2">
        <f t="shared" si="14"/>
        <v>1</v>
      </c>
    </row>
    <row r="82" spans="1:31" ht="12" customHeight="1">
      <c r="A82" s="22">
        <f>IF(B82="","",MAX($A$28:A81)+1)</f>
        <v>55</v>
      </c>
      <c r="B82" s="34">
        <v>1</v>
      </c>
      <c r="C82" s="34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7">
        <f t="shared" si="12"/>
        <v>0</v>
      </c>
      <c r="AE82" s="2">
        <f t="shared" si="14"/>
        <v>1</v>
      </c>
    </row>
    <row r="83" spans="1:31" ht="12" customHeight="1">
      <c r="A83" s="22">
        <f>IF(B83="","",MAX($A$28:A82)+1)</f>
        <v>56</v>
      </c>
      <c r="B83" s="34">
        <v>1</v>
      </c>
      <c r="C83" s="34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7">
        <f t="shared" si="12"/>
        <v>0</v>
      </c>
      <c r="AE83" s="2">
        <f t="shared" si="14"/>
        <v>1</v>
      </c>
    </row>
    <row r="84" spans="1:31" ht="12" customHeight="1">
      <c r="A84" s="22">
        <f>IF(B84="","",MAX($A$28:A83)+1)</f>
        <v>57</v>
      </c>
      <c r="B84" s="34">
        <v>1</v>
      </c>
      <c r="C84" s="34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7">
        <f t="shared" si="12"/>
        <v>0</v>
      </c>
      <c r="AE84" s="2">
        <f t="shared" si="14"/>
        <v>1</v>
      </c>
    </row>
    <row r="85" spans="1:31" ht="12" customHeight="1">
      <c r="A85" s="22">
        <f>IF(B85="","",MAX($A$28:A84)+1)</f>
        <v>58</v>
      </c>
      <c r="B85" s="34">
        <v>1</v>
      </c>
      <c r="C85" s="34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7">
        <f t="shared" si="12"/>
        <v>0</v>
      </c>
      <c r="AE85" s="2">
        <f t="shared" si="14"/>
        <v>1</v>
      </c>
    </row>
    <row r="86" spans="1:31" ht="12" customHeight="1">
      <c r="A86" s="22">
        <f>IF(B86="","",MAX($A$28:A85)+1)</f>
        <v>59</v>
      </c>
      <c r="B86" s="34">
        <v>1</v>
      </c>
      <c r="C86" s="34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7">
        <f t="shared" si="12"/>
        <v>0</v>
      </c>
      <c r="AE86" s="2">
        <f t="shared" si="14"/>
        <v>1</v>
      </c>
    </row>
    <row r="87" spans="1:31" ht="12" customHeight="1">
      <c r="A87" s="22">
        <f>IF(B87="","",MAX($A$28:A86)+1)</f>
        <v>60</v>
      </c>
      <c r="B87" s="34">
        <v>1</v>
      </c>
      <c r="C87" s="34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7">
        <f t="shared" si="12"/>
        <v>0</v>
      </c>
      <c r="AE87" s="2">
        <f t="shared" si="14"/>
        <v>1</v>
      </c>
    </row>
    <row r="88" spans="1:31" ht="12" customHeight="1">
      <c r="A88" s="22">
        <f>IF(B88="","",MAX($A$28:A87)+1)</f>
        <v>61</v>
      </c>
      <c r="B88" s="34">
        <v>1</v>
      </c>
      <c r="C88" s="34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7">
        <f t="shared" si="12"/>
        <v>0</v>
      </c>
      <c r="AE88" s="2">
        <f t="shared" si="14"/>
        <v>1</v>
      </c>
    </row>
    <row r="89" spans="1:31" ht="12" customHeight="1">
      <c r="A89" s="22">
        <f>IF(B89="","",MAX($A$28:A88)+1)</f>
        <v>62</v>
      </c>
      <c r="B89" s="34">
        <v>1</v>
      </c>
      <c r="C89" s="34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7">
        <f t="shared" si="12"/>
        <v>0</v>
      </c>
      <c r="AE89" s="2">
        <f t="shared" si="14"/>
        <v>1</v>
      </c>
    </row>
    <row r="90" spans="1:31" ht="12" customHeight="1">
      <c r="A90" s="22">
        <f>IF(B90="","",MAX($A$28:A89)+1)</f>
        <v>63</v>
      </c>
      <c r="B90" s="34">
        <v>1</v>
      </c>
      <c r="C90" s="34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7">
        <f t="shared" si="12"/>
        <v>0</v>
      </c>
      <c r="AE90" s="2">
        <f t="shared" si="14"/>
        <v>1</v>
      </c>
    </row>
    <row r="91" spans="1:31" ht="12" customHeight="1">
      <c r="A91" s="22">
        <f>IF(B91="","",MAX($A$28:A90)+1)</f>
        <v>64</v>
      </c>
      <c r="B91" s="34">
        <v>1</v>
      </c>
      <c r="C91" s="3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7">
        <f t="shared" si="12"/>
        <v>0</v>
      </c>
      <c r="AE91" s="2">
        <f t="shared" si="14"/>
        <v>1</v>
      </c>
    </row>
    <row r="92" spans="1:31" ht="12" customHeight="1">
      <c r="A92" s="22">
        <f>IF(B92="","",MAX($A$28:A91)+1)</f>
        <v>65</v>
      </c>
      <c r="B92" s="34">
        <v>1</v>
      </c>
      <c r="C92" s="34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7">
        <f t="shared" si="12"/>
        <v>0</v>
      </c>
      <c r="AE92" s="2">
        <f t="shared" si="14"/>
        <v>1</v>
      </c>
    </row>
    <row r="93" spans="1:31" ht="12" customHeight="1">
      <c r="A93" s="22">
        <f>IF(B93="","",MAX($A$28:A92)+1)</f>
        <v>66</v>
      </c>
      <c r="B93" s="34">
        <v>1</v>
      </c>
      <c r="C93" s="34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7">
        <f t="shared" ref="AD93:AD121" si="15">IF(D93="Girmedi","",IF(D93="Kopya","",IF(B93="","",SUM(E93:AC93))))</f>
        <v>0</v>
      </c>
      <c r="AE93" s="2">
        <f t="shared" si="14"/>
        <v>1</v>
      </c>
    </row>
    <row r="94" spans="1:31" ht="12" customHeight="1">
      <c r="A94" s="22">
        <f>IF(B94="","",MAX($A$28:A93)+1)</f>
        <v>67</v>
      </c>
      <c r="B94" s="34">
        <v>1</v>
      </c>
      <c r="C94" s="34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7">
        <f t="shared" si="15"/>
        <v>0</v>
      </c>
      <c r="AE94" s="2">
        <f t="shared" si="14"/>
        <v>1</v>
      </c>
    </row>
    <row r="95" spans="1:31" ht="12" customHeight="1">
      <c r="A95" s="22">
        <f>IF(B95="","",MAX($A$28:A94)+1)</f>
        <v>68</v>
      </c>
      <c r="B95" s="34">
        <v>1</v>
      </c>
      <c r="C95" s="34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7">
        <f t="shared" si="15"/>
        <v>0</v>
      </c>
    </row>
    <row r="96" spans="1:31" ht="12" customHeight="1">
      <c r="A96" s="22">
        <f>IF(B96="","",MAX($A$28:A95)+1)</f>
        <v>69</v>
      </c>
      <c r="B96" s="34">
        <v>1</v>
      </c>
      <c r="C96" s="34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7">
        <f t="shared" si="15"/>
        <v>0</v>
      </c>
    </row>
    <row r="97" spans="1:30" ht="12" customHeight="1">
      <c r="A97" s="22">
        <f>IF(B97="","",MAX($A$28:A96)+1)</f>
        <v>70</v>
      </c>
      <c r="B97" s="34">
        <v>1</v>
      </c>
      <c r="C97" s="34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7">
        <f t="shared" si="15"/>
        <v>0</v>
      </c>
    </row>
    <row r="98" spans="1:30" ht="12" customHeight="1">
      <c r="A98" s="22">
        <f>IF(B98="","",MAX($A$28:A97)+1)</f>
        <v>71</v>
      </c>
      <c r="B98" s="34">
        <v>1</v>
      </c>
      <c r="C98" s="3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7">
        <f t="shared" si="15"/>
        <v>0</v>
      </c>
    </row>
    <row r="99" spans="1:30" ht="12" customHeight="1">
      <c r="A99" s="22">
        <f>IF(B99="","",MAX($A$28:A98)+1)</f>
        <v>72</v>
      </c>
      <c r="B99" s="34">
        <v>1</v>
      </c>
      <c r="C99" s="34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7">
        <f t="shared" si="15"/>
        <v>0</v>
      </c>
    </row>
    <row r="100" spans="1:30" ht="12" customHeight="1">
      <c r="A100" s="22">
        <f>IF(B100="","",MAX($A$28:A99)+1)</f>
        <v>73</v>
      </c>
      <c r="B100" s="34">
        <v>1</v>
      </c>
      <c r="C100" s="34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7">
        <f t="shared" si="15"/>
        <v>0</v>
      </c>
    </row>
    <row r="101" spans="1:30" ht="12" customHeight="1">
      <c r="A101" s="22">
        <f>IF(B101="","",MAX($A$28:A100)+1)</f>
        <v>74</v>
      </c>
      <c r="B101" s="34">
        <v>1</v>
      </c>
      <c r="C101" s="3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7">
        <f t="shared" si="15"/>
        <v>0</v>
      </c>
    </row>
    <row r="102" spans="1:30" ht="12" customHeight="1">
      <c r="A102" s="22">
        <f>IF(B102="","",MAX($A$28:A101)+1)</f>
        <v>75</v>
      </c>
      <c r="B102" s="35">
        <v>1</v>
      </c>
      <c r="C102" s="36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7">
        <f t="shared" si="15"/>
        <v>0</v>
      </c>
    </row>
    <row r="103" spans="1:30" ht="12" customHeight="1">
      <c r="A103" s="22">
        <f>IF(B103="","",MAX($A$28:A102)+1)</f>
        <v>76</v>
      </c>
      <c r="B103" s="35">
        <v>1</v>
      </c>
      <c r="C103" s="36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7">
        <f t="shared" si="15"/>
        <v>0</v>
      </c>
    </row>
    <row r="104" spans="1:30" ht="12" customHeight="1">
      <c r="A104" s="22">
        <f>IF(B104="","",MAX($A$28:A103)+1)</f>
        <v>77</v>
      </c>
      <c r="B104" s="35">
        <v>1</v>
      </c>
      <c r="C104" s="36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7">
        <f t="shared" si="15"/>
        <v>0</v>
      </c>
    </row>
    <row r="105" spans="1:30" ht="12" customHeight="1">
      <c r="A105" s="22">
        <f>IF(B105="","",MAX($A$28:A104)+1)</f>
        <v>78</v>
      </c>
      <c r="B105" s="35">
        <v>1</v>
      </c>
      <c r="C105" s="36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7">
        <f t="shared" si="15"/>
        <v>0</v>
      </c>
    </row>
    <row r="106" spans="1:30" ht="12" customHeight="1">
      <c r="A106" s="22">
        <f>IF(B106="","",MAX($A$28:A105)+1)</f>
        <v>79</v>
      </c>
      <c r="B106" s="35">
        <v>1</v>
      </c>
      <c r="C106" s="36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7">
        <f t="shared" si="15"/>
        <v>0</v>
      </c>
    </row>
    <row r="107" spans="1:30" ht="12" customHeight="1">
      <c r="A107" s="22">
        <f>IF(B107="","",MAX($A$28:A106)+1)</f>
        <v>80</v>
      </c>
      <c r="B107" s="35">
        <v>1</v>
      </c>
      <c r="C107" s="36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7">
        <f t="shared" si="15"/>
        <v>0</v>
      </c>
    </row>
    <row r="108" spans="1:30" ht="12" customHeight="1">
      <c r="A108" s="22">
        <f>IF(B108="","",MAX($A$28:A107)+1)</f>
        <v>81</v>
      </c>
      <c r="B108" s="35">
        <v>1</v>
      </c>
      <c r="C108" s="36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7">
        <f t="shared" si="15"/>
        <v>0</v>
      </c>
    </row>
    <row r="109" spans="1:30" ht="12" customHeight="1">
      <c r="A109" s="22">
        <f>IF(B109="","",MAX($A$28:A108)+1)</f>
        <v>82</v>
      </c>
      <c r="B109" s="35">
        <v>1</v>
      </c>
      <c r="C109" s="36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7">
        <f t="shared" si="15"/>
        <v>0</v>
      </c>
    </row>
    <row r="110" spans="1:30" ht="12" customHeight="1">
      <c r="A110" s="22">
        <f>IF(B110="","",MAX($A$28:A109)+1)</f>
        <v>83</v>
      </c>
      <c r="B110" s="35">
        <v>1</v>
      </c>
      <c r="C110" s="36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7">
        <f t="shared" si="15"/>
        <v>0</v>
      </c>
    </row>
    <row r="111" spans="1:30" ht="12" customHeight="1">
      <c r="A111" s="22">
        <f>IF(B111="","",MAX($A$28:A110)+1)</f>
        <v>84</v>
      </c>
      <c r="B111" s="35">
        <v>1</v>
      </c>
      <c r="C111" s="36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7">
        <f t="shared" si="15"/>
        <v>0</v>
      </c>
    </row>
    <row r="112" spans="1:30" ht="12" customHeight="1">
      <c r="A112" s="22">
        <f>IF(B112="","",MAX($A$28:A111)+1)</f>
        <v>85</v>
      </c>
      <c r="B112" s="35">
        <v>1</v>
      </c>
      <c r="C112" s="36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7">
        <f t="shared" si="15"/>
        <v>0</v>
      </c>
    </row>
    <row r="113" spans="1:30" ht="12" customHeight="1">
      <c r="A113" s="22">
        <f>IF(B113="","",MAX($A$28:A112)+1)</f>
        <v>86</v>
      </c>
      <c r="B113" s="35">
        <v>1</v>
      </c>
      <c r="C113" s="36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7">
        <f t="shared" si="15"/>
        <v>0</v>
      </c>
    </row>
    <row r="114" spans="1:30" ht="12" customHeight="1">
      <c r="A114" s="22">
        <f>IF(B114="","",MAX($A$28:A113)+1)</f>
        <v>87</v>
      </c>
      <c r="B114" s="35">
        <v>1</v>
      </c>
      <c r="C114" s="36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7">
        <f t="shared" si="15"/>
        <v>0</v>
      </c>
    </row>
    <row r="115" spans="1:30" ht="12" customHeight="1">
      <c r="A115" s="22">
        <f>IF(B115="","",MAX($A$28:A114)+1)</f>
        <v>88</v>
      </c>
      <c r="B115" s="35">
        <v>1</v>
      </c>
      <c r="C115" s="36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7">
        <f t="shared" si="15"/>
        <v>0</v>
      </c>
    </row>
    <row r="116" spans="1:30" ht="12" customHeight="1">
      <c r="A116" s="22">
        <f>IF(B116="","",MAX($A$28:A115)+1)</f>
        <v>89</v>
      </c>
      <c r="B116" s="35">
        <v>1</v>
      </c>
      <c r="C116" s="36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7">
        <f t="shared" si="15"/>
        <v>0</v>
      </c>
    </row>
    <row r="117" spans="1:30" ht="12" customHeight="1">
      <c r="A117" s="22">
        <f>IF(B117="","",MAX($A$28:A116)+1)</f>
        <v>90</v>
      </c>
      <c r="B117" s="35">
        <v>1</v>
      </c>
      <c r="C117" s="36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7">
        <f t="shared" si="15"/>
        <v>0</v>
      </c>
    </row>
    <row r="118" spans="1:30" ht="12" customHeight="1">
      <c r="A118" s="22">
        <f>IF(B118="","",MAX($A$28:A117)+1)</f>
        <v>91</v>
      </c>
      <c r="B118" s="35">
        <v>1</v>
      </c>
      <c r="C118" s="36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7">
        <f t="shared" si="15"/>
        <v>0</v>
      </c>
    </row>
    <row r="119" spans="1:30" ht="12" customHeight="1">
      <c r="A119" s="22">
        <f>IF(B119="","",MAX($A$28:A118)+1)</f>
        <v>92</v>
      </c>
      <c r="B119" s="35">
        <v>1</v>
      </c>
      <c r="C119" s="36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7">
        <f t="shared" si="15"/>
        <v>0</v>
      </c>
    </row>
    <row r="120" spans="1:30" ht="12" customHeight="1">
      <c r="A120" s="22">
        <f>IF(B120="","",MAX($A$28:A119)+1)</f>
        <v>93</v>
      </c>
      <c r="B120" s="35">
        <v>1</v>
      </c>
      <c r="C120" s="36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7">
        <f t="shared" si="15"/>
        <v>0</v>
      </c>
    </row>
    <row r="121" spans="1:30" ht="12" customHeight="1">
      <c r="A121" s="22">
        <f>IF(B121="","",MAX($A$28:A120)+1)</f>
        <v>94</v>
      </c>
      <c r="B121" s="35">
        <v>1</v>
      </c>
      <c r="C121" s="36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7">
        <f t="shared" si="15"/>
        <v>0</v>
      </c>
    </row>
    <row r="122" spans="1:30" ht="12" customHeight="1">
      <c r="A122" s="22"/>
      <c r="B122" s="13"/>
      <c r="C122" s="14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7"/>
    </row>
    <row r="123" spans="1:30" ht="12" customHeight="1">
      <c r="A123" s="22"/>
      <c r="B123" s="13"/>
      <c r="C123" s="14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7"/>
    </row>
    <row r="124" spans="1:30" ht="12" customHeight="1">
      <c r="A124" s="22"/>
      <c r="B124" s="13"/>
      <c r="C124" s="14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7"/>
    </row>
    <row r="125" spans="1:30" ht="12" customHeight="1">
      <c r="A125" s="22"/>
      <c r="B125" s="13"/>
      <c r="C125" s="14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7"/>
    </row>
    <row r="126" spans="1:30" ht="12" customHeight="1">
      <c r="A126" s="22"/>
      <c r="B126" s="13"/>
      <c r="C126" s="14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7"/>
    </row>
    <row r="127" spans="1:30" ht="12" customHeight="1">
      <c r="A127" s="22"/>
      <c r="B127" s="13"/>
      <c r="C127" s="14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7"/>
    </row>
    <row r="128" spans="1:30" ht="12" customHeight="1">
      <c r="A128" s="22"/>
      <c r="B128" s="13"/>
      <c r="C128" s="14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7"/>
    </row>
    <row r="129" spans="1:30" ht="12" customHeight="1">
      <c r="A129" s="22"/>
      <c r="B129" s="13"/>
      <c r="C129" s="14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7"/>
    </row>
    <row r="130" spans="1:30" ht="12" customHeight="1">
      <c r="A130" s="22"/>
      <c r="B130" s="13"/>
      <c r="C130" s="14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7"/>
    </row>
    <row r="131" spans="1:30" ht="12" customHeight="1">
      <c r="A131" s="22"/>
      <c r="B131" s="13"/>
      <c r="C131" s="14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7"/>
    </row>
    <row r="132" spans="1:30" ht="12" customHeight="1">
      <c r="A132" s="22"/>
      <c r="B132" s="13"/>
      <c r="C132" s="14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7"/>
    </row>
    <row r="133" spans="1:30" ht="12" customHeight="1">
      <c r="A133" s="22"/>
      <c r="B133" s="13"/>
      <c r="C133" s="14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7"/>
    </row>
    <row r="134" spans="1:30" ht="12" customHeight="1">
      <c r="A134" s="22"/>
      <c r="B134" s="13"/>
      <c r="C134" s="14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7"/>
    </row>
    <row r="135" spans="1:30" ht="12" customHeight="1">
      <c r="A135" s="22"/>
      <c r="B135" s="13"/>
      <c r="C135" s="14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7"/>
    </row>
    <row r="136" spans="1:30" ht="12" customHeight="1">
      <c r="A136" s="22"/>
      <c r="B136" s="13"/>
      <c r="C136" s="14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7"/>
    </row>
    <row r="137" spans="1:30" ht="12" customHeight="1">
      <c r="A137" s="22"/>
      <c r="B137" s="13"/>
      <c r="C137" s="14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7"/>
    </row>
    <row r="138" spans="1:30" ht="12" customHeight="1">
      <c r="A138" s="22"/>
      <c r="B138" s="13"/>
      <c r="C138" s="14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7"/>
    </row>
    <row r="139" spans="1:30" ht="12" customHeight="1">
      <c r="A139" s="22"/>
      <c r="B139" s="13"/>
      <c r="C139" s="14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7"/>
    </row>
    <row r="140" spans="1:30" ht="12" customHeight="1">
      <c r="A140" s="22"/>
      <c r="B140" s="13"/>
      <c r="C140" s="14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7"/>
    </row>
    <row r="141" spans="1:30" ht="12" customHeight="1">
      <c r="A141" s="22"/>
      <c r="B141" s="13"/>
      <c r="C141" s="14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7"/>
    </row>
    <row r="142" spans="1:30" ht="12" customHeight="1">
      <c r="A142" s="22"/>
      <c r="B142" s="13"/>
      <c r="C142" s="14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7"/>
    </row>
    <row r="143" spans="1:30" ht="12" customHeight="1">
      <c r="A143" s="22"/>
      <c r="B143" s="13"/>
      <c r="C143" s="14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7"/>
    </row>
    <row r="144" spans="1:30" ht="12" customHeight="1">
      <c r="A144" s="22"/>
      <c r="B144" s="13"/>
      <c r="C144" s="14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7"/>
    </row>
    <row r="145" spans="1:30" ht="12" customHeight="1">
      <c r="A145" s="22"/>
      <c r="B145" s="13"/>
      <c r="C145" s="14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7"/>
    </row>
    <row r="146" spans="1:30" ht="12" customHeight="1">
      <c r="A146" s="22"/>
      <c r="B146" s="13"/>
      <c r="C146" s="14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7"/>
    </row>
    <row r="147" spans="1:30" ht="12" customHeight="1">
      <c r="A147" s="22"/>
      <c r="B147" s="13"/>
      <c r="C147" s="14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7"/>
    </row>
    <row r="148" spans="1:30" ht="12" customHeight="1">
      <c r="A148" s="22"/>
      <c r="B148" s="13"/>
      <c r="C148" s="14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7"/>
    </row>
    <row r="149" spans="1:30" ht="12" customHeight="1">
      <c r="A149" s="22"/>
      <c r="B149" s="13"/>
      <c r="C149" s="14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7"/>
    </row>
    <row r="150" spans="1:30" ht="12" customHeight="1">
      <c r="A150" s="22"/>
      <c r="B150" s="13"/>
      <c r="C150" s="14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7"/>
    </row>
    <row r="151" spans="1:30" ht="12" customHeight="1">
      <c r="A151" s="22"/>
      <c r="B151" s="13"/>
      <c r="C151" s="14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7"/>
    </row>
    <row r="152" spans="1:30" ht="12" customHeight="1">
      <c r="A152" s="22"/>
      <c r="B152" s="13"/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7"/>
    </row>
    <row r="153" spans="1:30" ht="12" customHeight="1">
      <c r="A153" s="22"/>
      <c r="B153" s="13"/>
      <c r="C153" s="14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7"/>
    </row>
    <row r="154" spans="1:30" ht="12" customHeight="1">
      <c r="A154" s="22"/>
      <c r="B154" s="13"/>
      <c r="C154" s="14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7"/>
    </row>
    <row r="155" spans="1:30" ht="12" customHeight="1">
      <c r="A155" s="22"/>
      <c r="B155" s="13"/>
      <c r="C155" s="14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7"/>
    </row>
    <row r="156" spans="1:30" ht="12" customHeight="1">
      <c r="A156" s="22"/>
      <c r="B156" s="13"/>
      <c r="C156" s="14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7"/>
    </row>
    <row r="157" spans="1:30" ht="12" customHeight="1">
      <c r="A157" s="22"/>
      <c r="B157" s="13"/>
      <c r="C157" s="14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7"/>
    </row>
    <row r="158" spans="1:30" ht="12" customHeight="1">
      <c r="A158" s="22"/>
      <c r="B158" s="13"/>
      <c r="C158" s="14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7"/>
    </row>
    <row r="159" spans="1:30" ht="12" customHeight="1">
      <c r="A159" s="22"/>
      <c r="B159" s="13"/>
      <c r="C159" s="14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7"/>
    </row>
    <row r="160" spans="1:30" ht="12" customHeight="1">
      <c r="A160" s="22"/>
      <c r="B160" s="13"/>
      <c r="C160" s="14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7"/>
    </row>
    <row r="161" spans="1:30" ht="12" customHeight="1">
      <c r="A161" s="22"/>
      <c r="B161" s="13"/>
      <c r="C161" s="14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7"/>
    </row>
    <row r="162" spans="1:30" ht="12" customHeight="1">
      <c r="A162" s="22"/>
      <c r="B162" s="13"/>
      <c r="C162" s="14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7"/>
    </row>
    <row r="163" spans="1:30" ht="12" customHeight="1">
      <c r="A163" s="22"/>
      <c r="B163" s="13"/>
      <c r="C163" s="14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7"/>
    </row>
    <row r="164" spans="1:30" ht="12" customHeight="1">
      <c r="A164" s="22"/>
      <c r="B164" s="13"/>
      <c r="C164" s="14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7"/>
    </row>
    <row r="165" spans="1:30" ht="12" customHeight="1">
      <c r="A165" s="22"/>
      <c r="B165" s="13"/>
      <c r="C165" s="14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7"/>
    </row>
    <row r="166" spans="1:30" ht="12" customHeight="1">
      <c r="A166" s="22"/>
      <c r="B166" s="13"/>
      <c r="C166" s="14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7"/>
    </row>
    <row r="167" spans="1:30" ht="12" customHeight="1">
      <c r="A167" s="22"/>
      <c r="B167" s="13"/>
      <c r="C167" s="14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7"/>
    </row>
    <row r="168" spans="1:30" ht="12" customHeight="1">
      <c r="A168" s="22"/>
      <c r="B168" s="13"/>
      <c r="C168" s="14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7"/>
    </row>
    <row r="169" spans="1:30" ht="12" customHeight="1">
      <c r="A169" s="22"/>
      <c r="B169" s="13"/>
      <c r="C169" s="14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7"/>
    </row>
    <row r="170" spans="1:30" ht="12" customHeight="1">
      <c r="A170" s="22"/>
      <c r="B170" s="13"/>
      <c r="C170" s="14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7"/>
    </row>
    <row r="171" spans="1:30" ht="12" customHeight="1">
      <c r="A171" s="22"/>
      <c r="B171" s="13"/>
      <c r="C171" s="14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7"/>
    </row>
    <row r="172" spans="1:30" ht="12" customHeight="1">
      <c r="A172" s="22"/>
      <c r="B172" s="13"/>
      <c r="C172" s="14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7"/>
    </row>
    <row r="173" spans="1:30" ht="12" customHeight="1">
      <c r="A173" s="22"/>
      <c r="B173" s="13"/>
      <c r="C173" s="14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7"/>
    </row>
    <row r="174" spans="1:30" ht="12" customHeight="1">
      <c r="A174" s="22"/>
      <c r="B174" s="13"/>
      <c r="C174" s="14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7"/>
    </row>
    <row r="175" spans="1:30" ht="12" customHeight="1">
      <c r="A175" s="22"/>
      <c r="B175" s="13"/>
      <c r="C175" s="14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7"/>
    </row>
    <row r="176" spans="1:30" ht="12" customHeight="1">
      <c r="A176" s="22"/>
      <c r="B176" s="13"/>
      <c r="C176" s="14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7"/>
    </row>
    <row r="177" spans="1:30" ht="12" customHeight="1">
      <c r="A177" s="22"/>
      <c r="B177" s="13"/>
      <c r="C177" s="14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7"/>
    </row>
    <row r="178" spans="1:30" ht="12" customHeight="1">
      <c r="A178" s="22"/>
      <c r="B178" s="13"/>
      <c r="C178" s="14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7"/>
    </row>
    <row r="179" spans="1:30" ht="12" customHeight="1">
      <c r="A179" s="22"/>
      <c r="B179" s="13"/>
      <c r="C179" s="14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7"/>
    </row>
    <row r="180" spans="1:30" ht="12" customHeight="1">
      <c r="A180" s="22"/>
      <c r="B180" s="13"/>
      <c r="C180" s="14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7"/>
    </row>
    <row r="181" spans="1:30" ht="12" customHeight="1">
      <c r="A181" s="22"/>
      <c r="B181" s="13"/>
      <c r="C181" s="14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7"/>
    </row>
    <row r="182" spans="1:30" ht="12" customHeight="1">
      <c r="A182" s="22"/>
      <c r="B182" s="13"/>
      <c r="C182" s="14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7"/>
    </row>
    <row r="183" spans="1:30" ht="12" customHeight="1">
      <c r="A183" s="22"/>
      <c r="B183" s="13"/>
      <c r="C183" s="14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7"/>
    </row>
    <row r="184" spans="1:30" ht="12" customHeight="1">
      <c r="A184" s="22"/>
      <c r="B184" s="13"/>
      <c r="C184" s="14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7"/>
    </row>
    <row r="185" spans="1:30" ht="12" customHeight="1">
      <c r="A185" s="22"/>
      <c r="B185" s="13"/>
      <c r="C185" s="14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7"/>
    </row>
    <row r="186" spans="1:30" ht="12" customHeight="1">
      <c r="A186" s="22"/>
      <c r="B186" s="13"/>
      <c r="C186" s="14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7"/>
    </row>
    <row r="187" spans="1:30" ht="12" customHeight="1">
      <c r="A187" s="22"/>
      <c r="B187" s="13"/>
      <c r="C187" s="14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7"/>
    </row>
    <row r="188" spans="1:30" ht="12" customHeight="1">
      <c r="A188" s="22"/>
      <c r="B188" s="13"/>
      <c r="C188" s="14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7"/>
    </row>
    <row r="189" spans="1:30" ht="12" customHeight="1">
      <c r="A189" s="22"/>
      <c r="B189" s="13"/>
      <c r="C189" s="14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7"/>
    </row>
    <row r="190" spans="1:30" ht="12" customHeight="1">
      <c r="A190" s="22"/>
      <c r="B190" s="13"/>
      <c r="C190" s="14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7"/>
    </row>
    <row r="191" spans="1:30" ht="12" customHeight="1">
      <c r="A191" s="22"/>
      <c r="B191" s="13"/>
      <c r="C191" s="14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7"/>
    </row>
    <row r="192" spans="1:30" ht="12" customHeight="1">
      <c r="A192" s="22"/>
      <c r="B192" s="13"/>
      <c r="C192" s="14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7"/>
    </row>
    <row r="193" spans="1:30" ht="12" customHeight="1">
      <c r="A193" s="22"/>
      <c r="B193" s="13"/>
      <c r="C193" s="14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7"/>
    </row>
    <row r="194" spans="1:30" ht="12" customHeight="1">
      <c r="A194" s="22"/>
      <c r="B194" s="13"/>
      <c r="C194" s="14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7"/>
    </row>
    <row r="195" spans="1:30" ht="12" customHeight="1">
      <c r="A195" s="22"/>
      <c r="B195" s="13"/>
      <c r="C195" s="14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7"/>
    </row>
    <row r="196" spans="1:30" ht="12" customHeight="1">
      <c r="A196" s="22"/>
      <c r="B196" s="13"/>
      <c r="C196" s="14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7"/>
    </row>
    <row r="197" spans="1:30" ht="12" customHeight="1">
      <c r="A197" s="22"/>
      <c r="B197" s="13"/>
      <c r="C197" s="14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7"/>
    </row>
    <row r="198" spans="1:30" ht="12" customHeight="1">
      <c r="A198" s="22"/>
      <c r="B198" s="13"/>
      <c r="C198" s="14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7"/>
    </row>
    <row r="199" spans="1:30" ht="12" customHeight="1">
      <c r="A199" s="22"/>
      <c r="B199" s="13"/>
      <c r="C199" s="14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7"/>
    </row>
    <row r="200" spans="1:30" ht="12" customHeight="1">
      <c r="A200" s="22"/>
      <c r="B200" s="13"/>
      <c r="C200" s="14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7"/>
    </row>
    <row r="201" spans="1:30" ht="12" customHeight="1">
      <c r="A201" s="22"/>
      <c r="B201" s="13"/>
      <c r="C201" s="14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7"/>
    </row>
    <row r="202" spans="1:30" ht="12" customHeight="1">
      <c r="A202" s="22"/>
      <c r="B202" s="13"/>
      <c r="C202" s="14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7"/>
    </row>
    <row r="203" spans="1:30" ht="12" customHeight="1">
      <c r="A203" s="22"/>
      <c r="B203" s="13"/>
      <c r="C203" s="14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7"/>
    </row>
    <row r="204" spans="1:30" ht="12" customHeight="1">
      <c r="A204" s="22"/>
      <c r="B204" s="13"/>
      <c r="C204" s="14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7"/>
    </row>
    <row r="205" spans="1:30" ht="12" customHeight="1">
      <c r="A205" s="22"/>
      <c r="B205" s="13"/>
      <c r="C205" s="14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7"/>
    </row>
    <row r="206" spans="1:30" ht="12" customHeight="1">
      <c r="A206" s="22"/>
      <c r="B206" s="13"/>
      <c r="C206" s="14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7"/>
    </row>
    <row r="207" spans="1:30" ht="12" customHeight="1">
      <c r="A207" s="22"/>
      <c r="B207" s="13"/>
      <c r="C207" s="14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7"/>
    </row>
    <row r="208" spans="1:30" ht="12" customHeight="1">
      <c r="A208" s="22"/>
      <c r="B208" s="13"/>
      <c r="C208" s="14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7"/>
    </row>
    <row r="209" spans="1:30" ht="12" customHeight="1">
      <c r="A209" s="22"/>
      <c r="B209" s="13"/>
      <c r="C209" s="14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7"/>
    </row>
    <row r="210" spans="1:30" ht="12" customHeight="1">
      <c r="A210" s="22"/>
      <c r="B210" s="13"/>
      <c r="C210" s="14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7"/>
    </row>
    <row r="211" spans="1:30" ht="12" customHeight="1">
      <c r="A211" s="22"/>
      <c r="B211" s="13"/>
      <c r="C211" s="14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7"/>
    </row>
    <row r="212" spans="1:30" ht="12" customHeight="1">
      <c r="A212" s="22"/>
      <c r="B212" s="13"/>
      <c r="C212" s="14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7"/>
    </row>
    <row r="213" spans="1:30" ht="12" customHeight="1">
      <c r="A213" s="22"/>
      <c r="B213" s="13"/>
      <c r="C213" s="14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7"/>
    </row>
    <row r="214" spans="1:30" ht="12" customHeight="1">
      <c r="A214" s="22"/>
      <c r="B214" s="13"/>
      <c r="C214" s="14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7"/>
    </row>
    <row r="215" spans="1:30" ht="12" customHeight="1">
      <c r="A215" s="22"/>
      <c r="B215" s="13"/>
      <c r="C215" s="14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7"/>
    </row>
    <row r="216" spans="1:30" ht="12" customHeight="1">
      <c r="A216" s="22"/>
      <c r="B216" s="13"/>
      <c r="C216" s="14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7"/>
    </row>
    <row r="217" spans="1:30" ht="12" customHeight="1">
      <c r="A217" s="22"/>
      <c r="B217" s="13"/>
      <c r="C217" s="14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7"/>
    </row>
    <row r="218" spans="1:30" ht="12" customHeight="1">
      <c r="A218" s="22"/>
      <c r="B218" s="13"/>
      <c r="C218" s="14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7"/>
    </row>
    <row r="219" spans="1:30" ht="12" customHeight="1">
      <c r="A219" s="22"/>
      <c r="B219" s="13"/>
      <c r="C219" s="14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7"/>
    </row>
    <row r="220" spans="1:30" ht="12" customHeight="1">
      <c r="A220" s="22"/>
      <c r="B220" s="13"/>
      <c r="C220" s="14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7"/>
    </row>
    <row r="221" spans="1:30" ht="12" customHeight="1">
      <c r="A221" s="22"/>
      <c r="B221" s="13"/>
      <c r="C221" s="14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7"/>
    </row>
    <row r="222" spans="1:30" ht="12" customHeight="1">
      <c r="A222" s="22"/>
      <c r="B222" s="13"/>
      <c r="C222" s="14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7"/>
    </row>
    <row r="223" spans="1:30" ht="12" customHeight="1">
      <c r="A223" s="22"/>
      <c r="B223" s="13"/>
      <c r="C223" s="14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7"/>
    </row>
    <row r="224" spans="1:30" ht="12" customHeight="1">
      <c r="A224" s="22"/>
      <c r="B224" s="13"/>
      <c r="C224" s="14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7"/>
    </row>
    <row r="225" spans="1:30" ht="12" customHeight="1">
      <c r="A225" s="22"/>
      <c r="B225" s="13"/>
      <c r="C225" s="14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7"/>
    </row>
    <row r="226" spans="1:30" ht="12" customHeight="1">
      <c r="A226" s="22"/>
      <c r="B226" s="13"/>
      <c r="C226" s="14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7"/>
    </row>
    <row r="227" spans="1:30" ht="12" customHeight="1">
      <c r="A227" s="22"/>
      <c r="B227" s="13"/>
      <c r="C227" s="14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7"/>
    </row>
    <row r="228" spans="1:30" ht="12" customHeight="1">
      <c r="A228" s="22"/>
      <c r="B228" s="13"/>
      <c r="C228" s="14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7"/>
    </row>
  </sheetData>
  <mergeCells count="58">
    <mergeCell ref="A17:AD17"/>
    <mergeCell ref="C11:F11"/>
    <mergeCell ref="C12:F12"/>
    <mergeCell ref="P11:S11"/>
    <mergeCell ref="T11:AD11"/>
    <mergeCell ref="T12:AD12"/>
    <mergeCell ref="P12:S12"/>
    <mergeCell ref="H11:K11"/>
    <mergeCell ref="H12:K12"/>
    <mergeCell ref="L11:O11"/>
    <mergeCell ref="L12:O12"/>
    <mergeCell ref="H7:K7"/>
    <mergeCell ref="H8:K8"/>
    <mergeCell ref="H9:K9"/>
    <mergeCell ref="H10:K10"/>
    <mergeCell ref="T7:AD7"/>
    <mergeCell ref="T8:AD8"/>
    <mergeCell ref="T9:AD9"/>
    <mergeCell ref="T10:AD10"/>
    <mergeCell ref="L9:O9"/>
    <mergeCell ref="L8:O8"/>
    <mergeCell ref="L7:O7"/>
    <mergeCell ref="L10:O10"/>
    <mergeCell ref="A23:D23"/>
    <mergeCell ref="A24:D24"/>
    <mergeCell ref="A25:D25"/>
    <mergeCell ref="A26:AD26"/>
    <mergeCell ref="P7:S7"/>
    <mergeCell ref="P8:S8"/>
    <mergeCell ref="P9:S9"/>
    <mergeCell ref="P10:S10"/>
    <mergeCell ref="A18:D18"/>
    <mergeCell ref="AD18:AD19"/>
    <mergeCell ref="A19:D19"/>
    <mergeCell ref="A20:D20"/>
    <mergeCell ref="A21:D21"/>
    <mergeCell ref="A22:D22"/>
    <mergeCell ref="A14:C14"/>
    <mergeCell ref="A15:AD16"/>
    <mergeCell ref="C9:F9"/>
    <mergeCell ref="C10:F10"/>
    <mergeCell ref="C7:G7"/>
    <mergeCell ref="C8:F8"/>
    <mergeCell ref="A4:D4"/>
    <mergeCell ref="E4:G4"/>
    <mergeCell ref="H4:I4"/>
    <mergeCell ref="J4:AD4"/>
    <mergeCell ref="A5:D5"/>
    <mergeCell ref="E5:G5"/>
    <mergeCell ref="H5:I5"/>
    <mergeCell ref="J5:AD5"/>
    <mergeCell ref="A1:AD1"/>
    <mergeCell ref="A2:D2"/>
    <mergeCell ref="E2:AD2"/>
    <mergeCell ref="A3:D3"/>
    <mergeCell ref="E3:G3"/>
    <mergeCell ref="H3:I3"/>
    <mergeCell ref="J3:AD3"/>
  </mergeCells>
  <phoneticPr fontId="10" type="noConversion"/>
  <conditionalFormatting sqref="A28:A228">
    <cfRule type="expression" dxfId="10" priority="5">
      <formula>$B28=""</formula>
    </cfRule>
  </conditionalFormatting>
  <conditionalFormatting sqref="A28:AD228">
    <cfRule type="expression" dxfId="9" priority="2">
      <formula>$B28&gt;0</formula>
    </cfRule>
    <cfRule type="expression" dxfId="8" priority="8">
      <formula>$B28=""</formula>
    </cfRule>
  </conditionalFormatting>
  <conditionalFormatting sqref="B29:D228">
    <cfRule type="expression" dxfId="7" priority="1">
      <formula>$B29=""</formula>
    </cfRule>
  </conditionalFormatting>
  <conditionalFormatting sqref="E28:AD228">
    <cfRule type="expression" dxfId="6" priority="3">
      <formula>$D28="Kopya"</formula>
    </cfRule>
    <cfRule type="expression" dxfId="5" priority="6" stopIfTrue="1">
      <formula>$D28="Girmedi"</formula>
    </cfRule>
    <cfRule type="expression" dxfId="4" priority="7">
      <formula>E28&gt;=E$20*0.7</formula>
    </cfRule>
    <cfRule type="expression" dxfId="3" priority="9">
      <formula>E28&lt;E$20*0.5</formula>
    </cfRule>
    <cfRule type="expression" dxfId="2" priority="11">
      <formula>E28&lt;E$20*0.7</formula>
    </cfRule>
  </conditionalFormatting>
  <conditionalFormatting sqref="AD20">
    <cfRule type="expression" dxfId="1" priority="12">
      <formula>$AD$20=100</formula>
    </cfRule>
  </conditionalFormatting>
  <conditionalFormatting sqref="AD28:AD228">
    <cfRule type="expression" dxfId="0" priority="4">
      <formula>$B28=""</formula>
    </cfRule>
  </conditionalFormatting>
  <dataValidations count="5">
    <dataValidation type="list" allowBlank="1" showInputMessage="1" showErrorMessage="1" sqref="D28:D228" xr:uid="{C0D26E77-FD5B-AD46-B5BF-8315D461EDF7}">
      <formula1>"Girmedi,Kopya,"</formula1>
    </dataValidation>
    <dataValidation type="list" allowBlank="1" showInputMessage="1" showErrorMessage="1" sqref="E4:G4" xr:uid="{7A3566D5-27DF-470F-B4A0-6CE25C05CC57}">
      <formula1>"GÜZ,BAHAR"</formula1>
    </dataValidation>
    <dataValidation type="list" allowBlank="1" showInputMessage="1" showErrorMessage="1" sqref="E5:G5" xr:uid="{B974C41A-D4B8-43A8-954E-E351556DDF6B}">
      <formula1>"Bankacılık ve Sigortacılık,İş Sağlığı ve Güvenliği,Özel Güvenlik ve Koruma,Sağlık Kurumları İşletmeciliği,Sosyal Güvenlik"</formula1>
    </dataValidation>
    <dataValidation type="list" allowBlank="1" showInputMessage="1" showErrorMessage="1" sqref="J4:AD4" xr:uid="{CCA0D2B7-3F83-4917-AAD3-6D4452D71212}">
      <formula1>"1. SINIF,2. SINIF"</formula1>
    </dataValidation>
    <dataValidation type="list" allowBlank="1" showInputMessage="1" showErrorMessage="1" sqref="J5:AD5" xr:uid="{0A1852D3-3E37-4FD5-AD3D-EB1AF3A107A4}">
      <formula1>"I. ÖĞRETİM,II. ÖĞRETİM"</formula1>
    </dataValidation>
  </dataValidations>
  <pageMargins left="0.23622047244094491" right="0.23622047244094491" top="0.74803149606299213" bottom="0.74803149606299213" header="0.31496062992125984" footer="0.31496062992125984"/>
  <pageSetup paperSize="9" scale="33" orientation="portrait" r:id="rId1"/>
  <headerFooter>
    <oddFooter>&amp;L&amp;"Calibri,Normal"&amp;KFF8C00Bandırma Onyedi Eylül Üniversitesi Manyas M.Y.O.&amp;R&amp;D&amp;T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KLASİK SINAV10</vt:lpstr>
      <vt:lpstr>TEST SINAV25</vt:lpstr>
      <vt:lpstr>'KLASİK SINAV10'!Yazdırma_Alanı</vt:lpstr>
      <vt:lpstr>'TEST SINAV25'!Yazdırma_Alanı</vt:lpstr>
    </vt:vector>
  </TitlesOfParts>
  <Manager/>
  <Company>Antalya Ölçme Değerlendirme Merkezi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KLASİK SINAV ANALİZ PROGRAMI</dc:title>
  <dc:subject>KLASİK SINAV ANALİZ PROGRAMI</dc:subject>
  <dc:creator>Antalya Ölçme Değerlendirme Merkezi</dc:creator>
  <cp:keywords>SINAV ANALİZ</cp:keywords>
  <dc:description>OKULLARDA YAPILAN KLASİK YAZILI SINAVLARI ANALİZ PROGRAMI</dc:description>
  <cp:lastModifiedBy>UFUK BİNGÖL</cp:lastModifiedBy>
  <cp:lastPrinted>2024-11-17T14:35:15Z</cp:lastPrinted>
  <dcterms:created xsi:type="dcterms:W3CDTF">2015-12-10T13:41:24Z</dcterms:created>
  <dcterms:modified xsi:type="dcterms:W3CDTF">2024-11-17T14:37:11Z</dcterms:modified>
  <cp:category>EĞİTİM ÖĞRETİM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e9a0e7-89b1-44d3-af3e-41fcc7a49d79_Enabled">
    <vt:lpwstr>true</vt:lpwstr>
  </property>
  <property fmtid="{D5CDD505-2E9C-101B-9397-08002B2CF9AE}" pid="3" name="MSIP_Label_e6e9a0e7-89b1-44d3-af3e-41fcc7a49d79_SetDate">
    <vt:lpwstr>2024-04-17T11:10:58Z</vt:lpwstr>
  </property>
  <property fmtid="{D5CDD505-2E9C-101B-9397-08002B2CF9AE}" pid="4" name="MSIP_Label_e6e9a0e7-89b1-44d3-af3e-41fcc7a49d79_Method">
    <vt:lpwstr>Standard</vt:lpwstr>
  </property>
  <property fmtid="{D5CDD505-2E9C-101B-9397-08002B2CF9AE}" pid="5" name="MSIP_Label_e6e9a0e7-89b1-44d3-af3e-41fcc7a49d79_Name">
    <vt:lpwstr>KOÇDİGİTAL İÇİ</vt:lpwstr>
  </property>
  <property fmtid="{D5CDD505-2E9C-101B-9397-08002B2CF9AE}" pid="6" name="MSIP_Label_e6e9a0e7-89b1-44d3-af3e-41fcc7a49d79_SiteId">
    <vt:lpwstr>1e1aa76b-4b02-45f4-9417-2e13eb0da973</vt:lpwstr>
  </property>
  <property fmtid="{D5CDD505-2E9C-101B-9397-08002B2CF9AE}" pid="7" name="MSIP_Label_e6e9a0e7-89b1-44d3-af3e-41fcc7a49d79_ActionId">
    <vt:lpwstr>3759938e-1cee-41f3-ba80-be3a73ecf272</vt:lpwstr>
  </property>
  <property fmtid="{D5CDD505-2E9C-101B-9397-08002B2CF9AE}" pid="8" name="MSIP_Label_e6e9a0e7-89b1-44d3-af3e-41fcc7a49d79_ContentBits">
    <vt:lpwstr>2</vt:lpwstr>
  </property>
</Properties>
</file>